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шаблон!$A$3:$BW$41</definedName>
    <definedName name="_xlnm.Print_Titles" localSheetId="0">'87_лот_(Всего)'!$2:$2</definedName>
    <definedName name="_xlnm.Print_Titles" localSheetId="1">шаблон!$3:$3</definedName>
    <definedName name="_xlnm.Print_Area" localSheetId="0">'87_лот_(Всего)'!$A$1:$BM$86</definedName>
    <definedName name="_xlnm.Print_Area" localSheetId="1">шаблон!$A$1:$BP$42</definedName>
  </definedNames>
  <calcPr calcId="145621"/>
</workbook>
</file>

<file path=xl/calcChain.xml><?xml version="1.0" encoding="utf-8"?>
<calcChain xmlns="http://schemas.openxmlformats.org/spreadsheetml/2006/main">
  <c r="P42" i="4" l="1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I42" i="4"/>
  <c r="AJ42" i="4"/>
  <c r="AK42" i="4"/>
  <c r="AM42" i="4"/>
  <c r="AN42" i="4"/>
  <c r="AO42" i="4"/>
  <c r="AP42" i="4"/>
  <c r="AQ42" i="4"/>
  <c r="AR42" i="4"/>
  <c r="AS42" i="4"/>
  <c r="AU42" i="4"/>
  <c r="AV42" i="4"/>
  <c r="AW42" i="4"/>
  <c r="AX42" i="4"/>
  <c r="AY42" i="4"/>
  <c r="AZ42" i="4"/>
  <c r="BA42" i="4"/>
  <c r="BC42" i="4"/>
  <c r="BE42" i="4"/>
  <c r="BG42" i="4"/>
  <c r="BH42" i="4"/>
  <c r="BI42" i="4"/>
  <c r="BJ42" i="4"/>
  <c r="BK42" i="4"/>
  <c r="BM42" i="4"/>
  <c r="BN42" i="4"/>
  <c r="O42" i="4"/>
  <c r="U31" i="4" l="1"/>
  <c r="O31" i="4" s="1"/>
  <c r="U20" i="4"/>
  <c r="O20" i="4" s="1"/>
  <c r="N41" i="4" l="1"/>
  <c r="O41" i="4" s="1"/>
  <c r="S40" i="4"/>
  <c r="P40" i="4"/>
  <c r="N39" i="4"/>
  <c r="O39" i="4" s="1"/>
  <c r="S38" i="4"/>
  <c r="P38" i="4"/>
  <c r="T39" i="4" l="1"/>
  <c r="T38" i="4" s="1"/>
  <c r="O38" i="4"/>
  <c r="T41" i="4"/>
  <c r="T40" i="4" s="1"/>
  <c r="Q41" i="4"/>
  <c r="R41" i="4"/>
  <c r="R40" i="4" s="1"/>
  <c r="O40" i="4"/>
  <c r="R39" i="4"/>
  <c r="R38" i="4" s="1"/>
  <c r="Q39" i="4"/>
  <c r="U41" i="4" l="1"/>
  <c r="Q40" i="4"/>
  <c r="U39" i="4"/>
  <c r="Q38" i="4"/>
  <c r="U40" i="4" l="1"/>
  <c r="BE40" i="4"/>
  <c r="BN40" i="4" s="1"/>
  <c r="U38" i="4"/>
  <c r="BE38" i="4"/>
  <c r="BN38" i="4" s="1"/>
  <c r="N37" i="4" l="1"/>
  <c r="O37" i="4" s="1"/>
  <c r="S36" i="4"/>
  <c r="P36" i="4"/>
  <c r="T37" i="4" l="1"/>
  <c r="T36" i="4" s="1"/>
  <c r="Q37" i="4"/>
  <c r="R37" i="4"/>
  <c r="R36" i="4" s="1"/>
  <c r="O36" i="4"/>
  <c r="O7" i="4"/>
  <c r="U37" i="4" l="1"/>
  <c r="Q36" i="4"/>
  <c r="T35" i="4"/>
  <c r="R35" i="4"/>
  <c r="Q35" i="4"/>
  <c r="U35" i="4" l="1"/>
  <c r="BE36" i="4"/>
  <c r="BN36" i="4" s="1"/>
  <c r="U36" i="4"/>
  <c r="P33" i="4"/>
  <c r="S33" i="4"/>
  <c r="N35" i="4"/>
  <c r="BG33" i="4"/>
  <c r="N34" i="4"/>
  <c r="O34" i="4" s="1"/>
  <c r="O33" i="4" s="1"/>
  <c r="N32" i="4"/>
  <c r="O32" i="4" s="1"/>
  <c r="N31" i="4"/>
  <c r="T30" i="4"/>
  <c r="S30" i="4"/>
  <c r="S28" i="4" s="1"/>
  <c r="R30" i="4"/>
  <c r="Q30" i="4"/>
  <c r="N30" i="4"/>
  <c r="N29" i="4"/>
  <c r="O29" i="4" s="1"/>
  <c r="T29" i="4" s="1"/>
  <c r="P28" i="4"/>
  <c r="P24" i="4"/>
  <c r="S24" i="4"/>
  <c r="O26" i="4"/>
  <c r="T26" i="4" s="1"/>
  <c r="T24" i="4" s="1"/>
  <c r="N26" i="4"/>
  <c r="U25" i="4"/>
  <c r="O25" i="4" s="1"/>
  <c r="O24" i="4" s="1"/>
  <c r="N25" i="4"/>
  <c r="BC24" i="4"/>
  <c r="N23" i="4"/>
  <c r="O23" i="4" s="1"/>
  <c r="S22" i="4"/>
  <c r="P22" i="4"/>
  <c r="N21" i="4"/>
  <c r="O21" i="4" s="1"/>
  <c r="N20" i="4"/>
  <c r="T19" i="4"/>
  <c r="S19" i="4"/>
  <c r="S17" i="4" s="1"/>
  <c r="R19" i="4"/>
  <c r="Q19" i="4"/>
  <c r="N19" i="4"/>
  <c r="N18" i="4"/>
  <c r="O18" i="4" s="1"/>
  <c r="T18" i="4" s="1"/>
  <c r="P17" i="4"/>
  <c r="P14" i="4"/>
  <c r="T16" i="4"/>
  <c r="S16" i="4"/>
  <c r="S14" i="4" s="1"/>
  <c r="R16" i="4"/>
  <c r="Q16" i="4"/>
  <c r="N16" i="4"/>
  <c r="N15" i="4"/>
  <c r="O15" i="4" s="1"/>
  <c r="U30" i="4" l="1"/>
  <c r="O30" i="4" s="1"/>
  <c r="O28" i="4" s="1"/>
  <c r="U16" i="4"/>
  <c r="AM14" i="4" s="1"/>
  <c r="U19" i="4"/>
  <c r="AU28" i="4"/>
  <c r="AU17" i="4"/>
  <c r="T34" i="4"/>
  <c r="T33" i="4" s="1"/>
  <c r="Q34" i="4"/>
  <c r="Q33" i="4" s="1"/>
  <c r="R34" i="4"/>
  <c r="R33" i="4" s="1"/>
  <c r="T32" i="4"/>
  <c r="T28" i="4" s="1"/>
  <c r="Q32" i="4"/>
  <c r="R32" i="4"/>
  <c r="R29" i="4"/>
  <c r="Q29" i="4"/>
  <c r="R26" i="4"/>
  <c r="R24" i="4" s="1"/>
  <c r="Q26" i="4"/>
  <c r="T23" i="4"/>
  <c r="T22" i="4" s="1"/>
  <c r="Q23" i="4"/>
  <c r="R23" i="4"/>
  <c r="R22" i="4" s="1"/>
  <c r="O22" i="4"/>
  <c r="T21" i="4"/>
  <c r="T17" i="4" s="1"/>
  <c r="Q21" i="4"/>
  <c r="R21" i="4"/>
  <c r="R18" i="4"/>
  <c r="Q18" i="4"/>
  <c r="R15" i="4"/>
  <c r="R14" i="4" s="1"/>
  <c r="T15" i="4"/>
  <c r="T14" i="4" s="1"/>
  <c r="Q15" i="4"/>
  <c r="Q14" i="4" s="1"/>
  <c r="O16" i="4"/>
  <c r="O14" i="4" s="1"/>
  <c r="N13" i="4"/>
  <c r="O13" i="4" s="1"/>
  <c r="U12" i="4"/>
  <c r="O12" i="4" s="1"/>
  <c r="N12" i="4"/>
  <c r="T11" i="4"/>
  <c r="S11" i="4"/>
  <c r="S9" i="4" s="1"/>
  <c r="R11" i="4"/>
  <c r="Q11" i="4"/>
  <c r="N11" i="4"/>
  <c r="N10" i="4"/>
  <c r="O10" i="4" s="1"/>
  <c r="T10" i="4" s="1"/>
  <c r="P9" i="4"/>
  <c r="R28" i="4" l="1"/>
  <c r="AM28" i="4"/>
  <c r="U11" i="4"/>
  <c r="O11" i="4" s="1"/>
  <c r="O9" i="4" s="1"/>
  <c r="R17" i="4"/>
  <c r="O19" i="4"/>
  <c r="O17" i="4" s="1"/>
  <c r="AM17" i="4"/>
  <c r="U26" i="4"/>
  <c r="Q24" i="4"/>
  <c r="AU9" i="4"/>
  <c r="U32" i="4"/>
  <c r="BE28" i="4" s="1"/>
  <c r="U34" i="4"/>
  <c r="U29" i="4"/>
  <c r="Q28" i="4"/>
  <c r="U23" i="4"/>
  <c r="Q22" i="4"/>
  <c r="U18" i="4"/>
  <c r="AI17" i="4" s="1"/>
  <c r="Q17" i="4"/>
  <c r="U21" i="4"/>
  <c r="BE17" i="4" s="1"/>
  <c r="U15" i="4"/>
  <c r="T13" i="4"/>
  <c r="T9" i="4" s="1"/>
  <c r="Q13" i="4"/>
  <c r="R13" i="4"/>
  <c r="R10" i="4"/>
  <c r="Q10" i="4"/>
  <c r="AM9" i="4" l="1"/>
  <c r="R9" i="4"/>
  <c r="U28" i="4"/>
  <c r="AI28" i="4"/>
  <c r="BN28" i="4" s="1"/>
  <c r="BE24" i="4"/>
  <c r="BN24" i="4" s="1"/>
  <c r="U24" i="4"/>
  <c r="BN17" i="4"/>
  <c r="AI14" i="4"/>
  <c r="BN14" i="4" s="1"/>
  <c r="U14" i="4"/>
  <c r="U33" i="4"/>
  <c r="BE33" i="4"/>
  <c r="BN33" i="4" s="1"/>
  <c r="BE22" i="4"/>
  <c r="BN22" i="4" s="1"/>
  <c r="U22" i="4"/>
  <c r="U17" i="4"/>
  <c r="Q9" i="4"/>
  <c r="U10" i="4"/>
  <c r="AI9" i="4" s="1"/>
  <c r="U13" i="4"/>
  <c r="BE9" i="4" s="1"/>
  <c r="U9" i="4" l="1"/>
  <c r="BN9" i="4" l="1"/>
  <c r="T7" i="4" l="1"/>
  <c r="R7" i="4"/>
  <c r="Q7" i="4"/>
  <c r="U7" i="4" l="1"/>
  <c r="O6" i="4"/>
  <c r="R6" i="4" s="1"/>
  <c r="U5" i="4"/>
  <c r="O5" i="4" s="1"/>
  <c r="Q6" i="4" l="1"/>
  <c r="T6" i="4"/>
  <c r="T4" i="4" s="1"/>
  <c r="P4" i="4"/>
  <c r="S4" i="4"/>
  <c r="N8" i="4"/>
  <c r="O8" i="4" s="1"/>
  <c r="BG4" i="4"/>
  <c r="N7" i="4"/>
  <c r="N6" i="4"/>
  <c r="BC4" i="4"/>
  <c r="N5" i="4"/>
  <c r="U6" i="4" l="1"/>
  <c r="BE4" i="4" s="1"/>
  <c r="Q8" i="4"/>
  <c r="R8" i="4"/>
  <c r="R4" i="4" s="1"/>
  <c r="O4" i="4"/>
  <c r="U8" i="4" l="1"/>
  <c r="Q4" i="4"/>
  <c r="U4" i="4" l="1"/>
  <c r="BM4" i="4"/>
  <c r="BN4" i="4" l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<sst xmlns="http://schemas.openxmlformats.org/spreadsheetml/2006/main" count="586" uniqueCount="411">
  <si>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</si>
  <si>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</si>
  <si>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</si>
  <si>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</si>
  <si>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</si>
  <si>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</si>
  <si>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</si>
  <si>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</si>
  <si>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</si>
  <si>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</si>
  <si>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</si>
  <si>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</si>
  <si>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</si>
  <si>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</si>
  <si>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</si>
  <si>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</si>
  <si>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</si>
  <si>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</si>
  <si>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</si>
  <si>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</si>
  <si>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</si>
  <si>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</si>
  <si>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</si>
  <si>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</si>
  <si>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</si>
  <si>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</si>
  <si>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</si>
  <si>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</si>
  <si>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</si>
  <si>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</si>
  <si>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</si>
  <si>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</si>
  <si>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</si>
  <si>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</si>
  <si>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</si>
  <si>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</si>
  <si>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</si>
  <si>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</si>
  <si>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</si>
  <si>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</si>
  <si>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</si>
  <si>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</si>
  <si>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</si>
  <si>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</si>
  <si>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</si>
  <si>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</si>
  <si>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</si>
  <si>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</si>
  <si>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</si>
  <si>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</si>
  <si>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</si>
  <si>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</si>
  <si>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</si>
  <si>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</si>
  <si>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</si>
  <si>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</si>
  <si>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</si>
  <si>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</si>
  <si>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</si>
  <si>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</si>
  <si>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</si>
  <si>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</si>
  <si>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</si>
  <si>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</si>
  <si>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</si>
  <si>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</si>
  <si>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</si>
  <si>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</si>
  <si>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</si>
  <si>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</si>
  <si>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</si>
  <si>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</si>
  <si>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</si>
  <si>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</si>
  <si>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</si>
  <si>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</si>
  <si>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</si>
  <si>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</si>
  <si>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</si>
  <si>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</si>
  <si>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</si>
  <si>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</si>
  <si>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</si>
  <si>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</si>
  <si>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</si>
  <si>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</si>
  <si>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</si>
  <si>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</si>
  <si>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</si>
  <si>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</si>
  <si>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</si>
  <si>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</si>
  <si>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</si>
  <si>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</si>
  <si>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</si>
  <si>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</si>
  <si>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</si>
  <si>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</si>
  <si>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</si>
  <si>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</si>
  <si>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</si>
  <si>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</si>
  <si>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</si>
  <si>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</si>
  <si>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</si>
  <si>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</si>
  <si>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</si>
  <si>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</si>
  <si>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</si>
  <si>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</si>
  <si>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</si>
  <si>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</si>
  <si>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</si>
  <si>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</si>
  <si>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</si>
  <si>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</si>
  <si>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</si>
  <si>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</si>
  <si>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</si>
  <si>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</si>
  <si>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</si>
  <si>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</si>
  <si>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</si>
  <si>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</si>
  <si>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</si>
  <si>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</si>
  <si>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</si>
  <si>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</si>
  <si>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</si>
  <si>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</si>
  <si>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</si>
  <si>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</si>
  <si>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</si>
  <si>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</si>
  <si>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</si>
  <si>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</si>
  <si>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</si>
  <si>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</si>
  <si>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</si>
  <si>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</si>
  <si>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</si>
  <si>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</si>
  <si>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</si>
  <si>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</si>
  <si>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</si>
  <si>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</si>
  <si>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</si>
  <si>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</si>
  <si>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</si>
  <si>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</si>
  <si>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</si>
  <si>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</si>
  <si>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</si>
  <si>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</si>
  <si>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</si>
  <si>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</si>
  <si>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</si>
  <si>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</si>
  <si>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</si>
  <si>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</si>
  <si>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</si>
  <si>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</si>
  <si>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</si>
  <si>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</si>
  <si>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</si>
  <si>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</si>
  <si>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</si>
  <si>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</si>
  <si>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</si>
  <si>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</si>
  <si>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</si>
  <si>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</si>
  <si>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</si>
  <si>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</si>
  <si>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</si>
  <si>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</si>
  <si>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</si>
  <si>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</si>
  <si>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</si>
  <si>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</si>
  <si>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</si>
  <si>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</si>
  <si>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</si>
  <si>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</si>
  <si>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</si>
  <si>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</si>
  <si>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</si>
  <si>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</si>
  <si>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</si>
  <si>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</si>
  <si>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</si>
  <si>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</si>
  <si>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</si>
  <si>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</si>
  <si>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</si>
  <si>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</si>
  <si>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</si>
  <si>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</si>
  <si>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</si>
  <si>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</si>
  <si>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</si>
  <si>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</si>
  <si>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</si>
  <si>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</si>
  <si>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</si>
  <si>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</si>
  <si>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</si>
  <si>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</si>
  <si>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</si>
  <si>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</si>
  <si>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</si>
  <si>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</si>
  <si>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</si>
  <si>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</si>
  <si>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</si>
  <si>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</si>
  <si>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</si>
  <si>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</si>
  <si>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</si>
  <si>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</si>
  <si>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</si>
  <si>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</si>
  <si>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</si>
  <si>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</si>
  <si>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</si>
  <si>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</si>
  <si>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</si>
  <si>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</si>
  <si>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</si>
  <si>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</si>
  <si>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</si>
  <si>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</si>
  <si>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</si>
  <si>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</si>
  <si>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</si>
  <si>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</si>
  <si>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</si>
  <si>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</si>
  <si>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</si>
  <si>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</si>
  <si>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</si>
  <si>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</si>
  <si>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</si>
  <si>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</si>
  <si>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</si>
  <si>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</si>
  <si>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</si>
  <si>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</si>
  <si>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</si>
  <si>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</si>
  <si>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</si>
  <si>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</si>
  <si>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</si>
  <si>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</si>
  <si>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</si>
  <si>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</si>
  <si>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</si>
  <si>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</si>
  <si>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</si>
  <si>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</si>
  <si>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</si>
  <si>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</si>
  <si>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</si>
  <si>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</si>
  <si>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</si>
  <si>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</si>
  <si>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</si>
  <si>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</si>
  <si>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</si>
  <si>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</si>
  <si>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</si>
  <si>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</si>
  <si>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</si>
  <si>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</si>
  <si>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</si>
  <si>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</si>
  <si>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</si>
  <si>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</si>
  <si>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</si>
  <si>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</si>
  <si>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</si>
  <si>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</si>
  <si>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</si>
  <si>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</si>
  <si>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</si>
  <si>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</si>
  <si>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</si>
  <si>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</si>
  <si>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</si>
  <si>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</si>
  <si>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</si>
  <si>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</si>
  <si>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</si>
  <si>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</si>
  <si>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</si>
  <si>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</si>
  <si>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</si>
  <si>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</si>
  <si>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</si>
  <si>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</si>
  <si>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</si>
  <si>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</si>
  <si>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</si>
  <si>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</si>
  <si>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</si>
  <si>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</si>
  <si>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</si>
  <si>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</si>
  <si>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</si>
  <si>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</si>
  <si>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</si>
  <si>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</si>
  <si>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</si>
  <si>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</si>
  <si>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</si>
  <si>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</si>
  <si>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</si>
  <si>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</si>
  <si>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</si>
  <si>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</si>
  <si>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</si>
  <si>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</si>
  <si>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</si>
  <si>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</si>
  <si>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</si>
  <si>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</si>
  <si>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</si>
  <si>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</si>
  <si>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</si>
  <si>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 xml:space="preserve">ВЛ-10 кВ № 868(инв. № 54.1834553.А.) </t>
  </si>
  <si>
    <t xml:space="preserve"> ТП-10/0,4 кВ № 116 (инв. № 13009635)</t>
  </si>
  <si>
    <t xml:space="preserve">ВЛ-0,4 кВ № 1 (инв. № нет) </t>
  </si>
  <si>
    <t>Индивидуальный предприниматель Дюдин Андрей Иванович</t>
  </si>
  <si>
    <t>Барыбин Руслан Викторович</t>
  </si>
  <si>
    <t>Публичное акционерное общество «МегаФон»</t>
  </si>
  <si>
    <t>Гарбузов Александр Александрович</t>
  </si>
  <si>
    <t>Пономарева Елена Александровна</t>
  </si>
  <si>
    <t>Медведев Николай Николаевич</t>
  </si>
  <si>
    <t>Ермаков Сергей Анатольевич</t>
  </si>
  <si>
    <t>Трофимов Александр Степанович</t>
  </si>
  <si>
    <t>Горохов Андрей Юрьевич</t>
  </si>
  <si>
    <t>Егоров Александр Сергеевич</t>
  </si>
  <si>
    <t>Давыдов Илья Игоревич</t>
  </si>
  <si>
    <t>Цуканов Михаил Александрович</t>
  </si>
  <si>
    <t>ЩРЭС</t>
  </si>
  <si>
    <t>Курская обл., Горшеченский р-н, п.Горшечное, ул. Фрунзе д.30 кв.1</t>
  </si>
  <si>
    <t>Курская обл.Щигровский р-н, Охочевский с/с, д.2-я Семеновка, кад. № 46:28:141209:23</t>
  </si>
  <si>
    <t>Курская область, Железногорский район, с. Линец, кад. № 46:06:190901:0136</t>
  </si>
  <si>
    <t>Курская область, Железногорский район, Разветьевский сельсовет, ЗАО «Мир», кад. № 46:06:122401:17</t>
  </si>
  <si>
    <t>Курская обл., Железногорский район, снт "Горняк", зона "Ивановские", уч. № 156</t>
  </si>
  <si>
    <t>Курская обл., г. Железногорск, с/о "Горняк", зона "Рясник-1", уч. № 158</t>
  </si>
  <si>
    <t>Курская обл., г. Железногорск, снт "Горняк", зона "Рясник-1" уч.358</t>
  </si>
  <si>
    <t>Курская обл., Железногорский район, п. Тепличный</t>
  </si>
  <si>
    <t>Курская область, Железногорский район, с. Разветье, квартал «Заозерье», кад. № 46:06:081601:307</t>
  </si>
  <si>
    <t>Курский р-н, д.Татаренкова, уч.46:11:111802:968</t>
  </si>
  <si>
    <t>Курский р-н, д. Овсянниково, уч. 46:11:141601:561</t>
  </si>
  <si>
    <t>Курский р-н, с. Ноздрачево, уч. 46:11:131105:230</t>
  </si>
  <si>
    <t>строительство ВЛ-0,4 кВ самонесущим изолированным проводом -  ответвления протяженностью 0,3 км от опоры № 1-6  ВЛ-0,4 кВ № 2 (инв. № 318B) до границы земельного участка заявителя, с увеличением протяженности существующей ВЛ-0,4 кВ (марку и сечение провод</t>
  </si>
  <si>
    <t xml:space="preserve">строительство ВЛ-0,4 кВ самонесущим изолированным проводом -  ответвления протяженностью 0,14 км от опоры существующей  ВЛ-0,4 кВ № 1 (инв. № 303150753600) до границы земельного участка заявителя, с увеличением протяженности существующей ВЛ-0,4 кВ (марку </t>
  </si>
  <si>
    <t>строительство ВЛ-0,4 кВ протяженностью 0,15 км самонесущим изолированным проводом от ТП-6/0,4 кВ            № 034/25 (инв. № 13011745-00) до границы земельного участка заявителя (марку и сечение провода, протяженность уточнить при проектировании)</t>
  </si>
  <si>
    <t>строительство ВЛ-0,4 кВ самонесущим изолированным проводом -  ответвления протяженностью 0,17 км от опоры № 14  ВЛ-0,4 кВ № 1 (инв. № 12013922-00) до границы земельного участка заявителя, с увеличением протяженности существующей ВЛ-0,4 кВ (марку и сечение</t>
  </si>
  <si>
    <t>реконструкция существующей ВЛ-10 кВ № 7.4.3 (инв. № 12012505-00)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</si>
  <si>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15 (инв. № 303150762001)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</si>
  <si>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(инв. № 303150753600)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</si>
  <si>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расширение РУ-0,4 кВ ТП-6/0,4 кВ № 034/25 (инв. № 13011745-00)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</si>
  <si>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ВЛ-10 кВ № 13  (инв. № 303150760100)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</si>
  <si>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12012292-00)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</si>
  <si>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(инв. № 12015760-00)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</si>
  <si>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До15</t>
  </si>
  <si>
    <t>41498742 (ВЭС-3546/2017)</t>
  </si>
  <si>
    <t>41503411 (ВЭС-3579/2017)</t>
  </si>
  <si>
    <t>41455839 (СЭС-3280/2017)</t>
  </si>
  <si>
    <t>41476471 (СЭС-3342/2017)</t>
  </si>
  <si>
    <t>41496799 (СЭС-3382/2017)</t>
  </si>
  <si>
    <t>41494243 (СЭС-3384/2017)</t>
  </si>
  <si>
    <t>41494262 (СЭС-3385/2017)</t>
  </si>
  <si>
    <t>41498724 (СЭС-3393/2017)</t>
  </si>
  <si>
    <t>41501744 (СЭС-3402/2017)</t>
  </si>
  <si>
    <t>41442212 (ЦЭС-14233/2017)</t>
  </si>
  <si>
    <t>41497224 (ЦЭС-14785/2017)</t>
  </si>
  <si>
    <t>41496831 (ЦЭС-14794/2017)</t>
  </si>
  <si>
    <t xml:space="preserve">ВЛ-0,4 кВ № 2 (инв. № 318B)
ТП-10/0,4 кВ     № 048 (инв. № 7045) </t>
  </si>
  <si>
    <t>0,42, в т.ч. 0,12 км совместным подвесом по существующим опорам ВЛ-0,4 кВ</t>
  </si>
  <si>
    <t>1) Замена 3-х опор для обеспечения возможности совместного подвеса;
2) переключение участка ВЛ на питание от проектируемой ВЛ-0,4 кВ</t>
  </si>
  <si>
    <t>Расширение распределительных устройств:  расширение РУ-0,4 кВ ТП-10/0,4 кВ     № 048 (инв. № 7045) в части монтажа дополнительного коммутационного аппарата отходящей ВЛ-0,4 кВ (тип и технические характеристики определить проектом).
реконструкция существующей ВЛ-0,4 кВ № 2 (инв. № 318B) в части монтажа провода СИП (проектируемая ВЛ-0,4 кВ) на участке протяженностью 0,12 км совместным подвесом по существующим опорам от ТП-10/0,4 кВ № 048 до опоры № 3, замены опор №№ 1,2,3 для обеспечения возможности совместного подвеса, переключения участка ВЛ от опоры № 1-1 на питание от проектируемой ВЛ-0,4 кВ и замены провода на участке протяженностью 0,24 км по трассе в пролетах опор №№ 1-1…1-6 на провод большего сечения (объем реконструкции уточнить при проектировании)</t>
  </si>
  <si>
    <t>СТП 63 кВА (по патенту МРСК)</t>
  </si>
  <si>
    <t xml:space="preserve">строительство воздушной линии электропередачи 10 кВ защищенным проводом – ответвления протяженностью 0,35 км от опоры существующей ВЛ-10 кВ № 7.4.3 (инв. № 12012505-00) до проектируемой ТП-10/0,4 кВ, с увеличением протяженности существующей ВЛ-10 кВ 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7.4.3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– ответвления протяженностью 0,04 км от проектируемой ТП-10/0,4 кВ до границы земельного участка заявителя (точку врезки, 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 и мощность силового трансформатора, схемы соединений РУ-10 кВ и РУ-0,4 кВ, количество и параметры оборудования уточнить при проектирвоании).
</t>
  </si>
  <si>
    <t>ВЛ-10 кВ № 06 (инв. № 301130254500)</t>
  </si>
  <si>
    <t>строительство воздушной линии электропередачи 10 кВ защищенным проводом – ответвления протяженностью 0,06 км от опоры ВЛ-10 кВ № 06 (инв. № 301130254500), монтируемой в соответствии с п. 10.7 настоящих технических условий до границы земельного участка заявителя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06 (тип и технические характеристики уточнить при проектировании).</t>
  </si>
  <si>
    <t xml:space="preserve">строительство воздушной линии электропередачи 10 кВ защищенным проводом – ответвления протяженностью 0,02 км от опоры существующей ВЛ-10 кВ № 15 (инв. № 303150762001)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участка ВЛ-10 кВ № 15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</si>
  <si>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>ВЛ-10 кВ № 15 (инв. № 303150762001)</t>
  </si>
  <si>
    <t xml:space="preserve"> ТП-6/0,4 кВ № 034/25 (инв. № 13011745-00) </t>
  </si>
  <si>
    <t xml:space="preserve">строительство ВЛ-0,4 кВ протяженностью 0,15 км самонесущим изолированным проводом от ТП-6/0,4 кВ            № 034/25 (инв. № 13011745-00) до границы земельного участка заявителя (марку и сечение провода, протяженность уточнить при проектировании) – в т.ч. 0,15 км по техническим условиям С-3384. </t>
  </si>
  <si>
    <t xml:space="preserve">расширение РУ-0,4 кВ ТП-6/0,4 кВ     № 034/25 (инв. № 13011745-00)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С-3384.  </t>
  </si>
  <si>
    <t>Объем строительства включен в С-3384 (Очередь 101)</t>
  </si>
  <si>
    <t xml:space="preserve">строительство ВЛ-10 кВ защищенным проводом - ответвления протяженностью 0,02 км от опоры № 57  ВЛ-10 кВ № 13  (инв. № 303150760100)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0,15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столбового типа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</si>
  <si>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>ВЛ-10 кВ № 13  (инв. № 303150760100)</t>
  </si>
  <si>
    <t>строительство воздушной линии электропередачи 0,4 кВ самонесущим изолированным проводом – ответвления протяженностью 0,11 км от опоры существующей ВЛИ-0,4 кВ № 1 (инв. № 12012684-00) до границы земельного участка заявителя,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</si>
  <si>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ВЛИ-0,4 кВ № 1 (инв. № 12012684-00) в части монтажа подкоса к опоре и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</si>
  <si>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ВЛИ-0,4 кВ в части монтажа подкоса к опоре</t>
  </si>
  <si>
    <t xml:space="preserve">Реконструкция ВЛ-0,4 кВ </t>
  </si>
  <si>
    <t xml:space="preserve"> ВЛИ-0,4 кВ № 1 (инв. № 12012684-00)</t>
  </si>
  <si>
    <t xml:space="preserve">реконструкция существующей ВЛ-0,4 кВ № 1 (инв. № 12013922-00)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      </t>
  </si>
  <si>
    <t>ВЛ-0,4 кВ № 1 (инв. № 12013922-00)</t>
  </si>
  <si>
    <t xml:space="preserve">ВЛ-0,4 кВ № 1 (инв. № 12012292-00) </t>
  </si>
  <si>
    <t>строительство ВЛ-0,4 кВ самонесущим изолированным проводом -  ответвления протяженностью 0,22 км от опоры № 8  ВЛ-0,4 кВ № 1 (инв. № 12012292-00) до границы земельного участка заявителя, с увеличением протяженности существующей ВЛ-0,4 кВ.</t>
  </si>
  <si>
    <t>строительство ВЛ-0,4 кВ самонесущим изолированным проводом -  ответвления протяженностью 0,11 км от опоры № 2-10  ВЛ-0,4 кВ № 4 (инв. № 12015760-00) до границы земельного участка заявителя, с увеличением протяженности существующей ВЛ-0,4 кВ.</t>
  </si>
  <si>
    <t xml:space="preserve">ВЛ-0,4 кВ № 4 (инв. № 12015760-00) </t>
  </si>
  <si>
    <t>ИТОГО:</t>
  </si>
  <si>
    <t>Категория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</si>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</sst>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 applyProtection="1">
      <alignment vertical="center" wrapText="1"/>
    </xf>
    <xf numFmtId="168" fontId="8" fillId="6" borderId="0" xfId="0" applyNumberFormat="1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center"/>
    </xf>
  </cellXfs>
  <cellStyles count="1">
    <cellStyle name="Обычный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71"/>
  <sheetViews>
    <sheetView tabSelected="1" view="pageBreakPreview" zoomScale="26" zoomScaleNormal="70" zoomScaleSheetLayoutView="26" workbookViewId="0">
      <pane ySplit="3" topLeftCell="A4" activePane="bottomLeft" state="frozen"/>
      <selection pane="bottomLeft" activeCell="C5" sqref="C5"/>
    </sheetView>
  </sheetViews>
  <sheetFormatPr defaultColWidth="9.140625" defaultRowHeight="34.5" x14ac:dyDescent="0.45"/>
  <cols>
    <col min="1" max="1" width="36" style="176" customWidth="1"/>
    <col min="2" max="2" width="32.28515625" style="176" customWidth="1"/>
    <col min="3" max="3" width="40.42578125" style="176" customWidth="1"/>
    <col min="4" max="4" width="31.140625" style="176" customWidth="1"/>
    <col min="5" max="5" width="23.140625" style="176" customWidth="1"/>
    <col min="6" max="6" width="19.28515625" style="176" customWidth="1"/>
    <col min="7" max="7" width="32.7109375" style="176" customWidth="1"/>
    <col min="8" max="8" width="18.28515625" style="176" customWidth="1"/>
    <col min="9" max="9" width="44" style="176" customWidth="1"/>
    <col min="10" max="10" width="134.5703125" style="176" customWidth="1"/>
    <col min="11" max="11" width="107" style="176" customWidth="1"/>
    <col min="12" max="12" width="36.5703125" style="176" customWidth="1"/>
    <col min="13" max="13" width="51" style="176" customWidth="1"/>
    <col min="14" max="14" width="50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8.140625" style="176" customWidth="1"/>
    <col min="22" max="22" width="36.7109375" style="176" hidden="1" customWidth="1"/>
    <col min="23" max="23" width="31.28515625" style="176" hidden="1" customWidth="1"/>
    <col min="24" max="24" width="62" style="176" hidden="1" customWidth="1"/>
    <col min="25" max="25" width="34.28515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1" style="176" customWidth="1"/>
    <col min="35" max="35" width="31.140625" style="176" customWidth="1"/>
    <col min="36" max="36" width="57.28515625" style="176" hidden="1" customWidth="1"/>
    <col min="37" max="37" width="30.28515625" style="176" hidden="1" customWidth="1"/>
    <col min="38" max="38" width="26.7109375" style="176" customWidth="1"/>
    <col min="39" max="39" width="27.7109375" style="176" customWidth="1"/>
    <col min="40" max="40" width="26" style="176" hidden="1" customWidth="1"/>
    <col min="41" max="41" width="32.5703125" style="176" hidden="1" customWidth="1"/>
    <col min="42" max="42" width="35" style="176" hidden="1" customWidth="1"/>
    <col min="43" max="43" width="22.42578125" style="176" hidden="1" customWidth="1"/>
    <col min="44" max="44" width="9.5703125" style="176" hidden="1" customWidth="1"/>
    <col min="45" max="45" width="9.140625" style="176" hidden="1" customWidth="1"/>
    <col min="46" max="46" width="36.285156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6.42578125" style="176" customWidth="1"/>
    <col min="57" max="57" width="32" style="176" customWidth="1"/>
    <col min="58" max="58" width="50.5703125" style="176" customWidth="1"/>
    <col min="59" max="59" width="28.140625" style="176" customWidth="1"/>
    <col min="60" max="60" width="41.5703125" style="176" hidden="1" customWidth="1"/>
    <col min="61" max="61" width="24.140625" style="176" hidden="1" customWidth="1"/>
    <col min="62" max="62" width="40.28515625" style="176" hidden="1" customWidth="1"/>
    <col min="63" max="63" width="31.140625" style="176" hidden="1" customWidth="1"/>
    <col min="64" max="64" width="35.7109375" style="176" customWidth="1"/>
    <col min="65" max="65" width="24.5703125" style="176" customWidth="1"/>
    <col min="66" max="66" width="31.5703125" style="177" customWidth="1"/>
    <col min="67" max="67" width="37.28515625" style="178" customWidth="1"/>
    <col min="68" max="68" width="40.140625" style="176" customWidth="1"/>
    <col min="69" max="69" width="32" style="179" customWidth="1"/>
    <col min="70" max="70" width="22.42578125" style="176" customWidth="1"/>
    <col min="71" max="71" width="16.42578125" style="176" bestFit="1" customWidth="1"/>
    <col min="72" max="72" width="35.28515625" style="176" customWidth="1"/>
    <col min="73" max="16384" width="9.140625" style="176"/>
  </cols>
  <sheetData>
    <row r="1" spans="1:72" x14ac:dyDescent="0.45">
      <c r="A1" s="243" t="s">
        <v>410</v>
      </c>
      <c r="B1" s="243"/>
      <c r="C1" s="243"/>
      <c r="D1" s="243"/>
    </row>
    <row r="2" spans="1:72" ht="35.25" customHeight="1" x14ac:dyDescent="0.45">
      <c r="A2" s="244"/>
      <c r="B2" s="244"/>
      <c r="C2" s="244"/>
      <c r="D2" s="244"/>
    </row>
    <row r="3" spans="1:72" s="22" customFormat="1" ht="372.75" customHeight="1" x14ac:dyDescent="0.25">
      <c r="A3" s="20" t="s">
        <v>0</v>
      </c>
      <c r="B3" s="20" t="s">
        <v>24</v>
      </c>
      <c r="C3" s="20" t="s">
        <v>25</v>
      </c>
      <c r="D3" s="20" t="s">
        <v>31</v>
      </c>
      <c r="E3" s="20" t="s">
        <v>409</v>
      </c>
      <c r="F3" s="20" t="s">
        <v>27</v>
      </c>
      <c r="G3" s="20" t="s">
        <v>1</v>
      </c>
      <c r="H3" s="20" t="s">
        <v>2</v>
      </c>
      <c r="I3" s="20" t="s">
        <v>19</v>
      </c>
      <c r="J3" s="20" t="s">
        <v>308</v>
      </c>
      <c r="K3" s="20" t="s">
        <v>309</v>
      </c>
      <c r="L3" s="20" t="s">
        <v>28</v>
      </c>
      <c r="M3" s="20" t="s">
        <v>32</v>
      </c>
      <c r="N3" s="20" t="s">
        <v>33</v>
      </c>
      <c r="O3" s="20" t="s">
        <v>34</v>
      </c>
      <c r="P3" s="20"/>
      <c r="Q3" s="20" t="s">
        <v>35</v>
      </c>
      <c r="R3" s="20" t="s">
        <v>36</v>
      </c>
      <c r="S3" s="20" t="s">
        <v>37</v>
      </c>
      <c r="T3" s="20" t="s">
        <v>38</v>
      </c>
      <c r="U3" s="20" t="s">
        <v>39</v>
      </c>
      <c r="V3" s="20" t="s">
        <v>324</v>
      </c>
      <c r="W3" s="20" t="s">
        <v>313</v>
      </c>
      <c r="X3" s="20" t="s">
        <v>323</v>
      </c>
      <c r="Y3" s="20" t="s">
        <v>313</v>
      </c>
      <c r="Z3" s="20" t="s">
        <v>29</v>
      </c>
      <c r="AA3" s="20" t="s">
        <v>313</v>
      </c>
      <c r="AB3" s="20" t="s">
        <v>322</v>
      </c>
      <c r="AC3" s="20" t="s">
        <v>313</v>
      </c>
      <c r="AD3" s="20" t="s">
        <v>321</v>
      </c>
      <c r="AE3" s="20" t="s">
        <v>313</v>
      </c>
      <c r="AF3" s="20" t="s">
        <v>315</v>
      </c>
      <c r="AG3" s="20" t="s">
        <v>313</v>
      </c>
      <c r="AH3" s="20" t="s">
        <v>314</v>
      </c>
      <c r="AI3" s="20" t="s">
        <v>313</v>
      </c>
      <c r="AJ3" s="20" t="s">
        <v>315</v>
      </c>
      <c r="AK3" s="20"/>
      <c r="AL3" s="20" t="s">
        <v>316</v>
      </c>
      <c r="AM3" s="20" t="s">
        <v>313</v>
      </c>
      <c r="AN3" s="20" t="s">
        <v>317</v>
      </c>
      <c r="AO3" s="20" t="s">
        <v>313</v>
      </c>
      <c r="AP3" s="20" t="s">
        <v>11</v>
      </c>
      <c r="AQ3" s="20"/>
      <c r="AR3" s="20" t="s">
        <v>10</v>
      </c>
      <c r="AS3" s="20"/>
      <c r="AT3" s="20" t="s">
        <v>318</v>
      </c>
      <c r="AU3" s="20" t="s">
        <v>313</v>
      </c>
      <c r="AV3" s="20" t="s">
        <v>325</v>
      </c>
      <c r="AW3" s="20" t="s">
        <v>313</v>
      </c>
      <c r="AX3" s="20" t="s">
        <v>327</v>
      </c>
      <c r="AY3" s="20" t="s">
        <v>313</v>
      </c>
      <c r="AZ3" s="20" t="s">
        <v>326</v>
      </c>
      <c r="BA3" s="20" t="s">
        <v>313</v>
      </c>
      <c r="BB3" s="20" t="s">
        <v>311</v>
      </c>
      <c r="BC3" s="20" t="s">
        <v>313</v>
      </c>
      <c r="BD3" s="20" t="s">
        <v>310</v>
      </c>
      <c r="BE3" s="20" t="s">
        <v>313</v>
      </c>
      <c r="BF3" s="20" t="s">
        <v>400</v>
      </c>
      <c r="BG3" s="20" t="s">
        <v>313</v>
      </c>
      <c r="BH3" s="20" t="s">
        <v>328</v>
      </c>
      <c r="BI3" s="20" t="s">
        <v>313</v>
      </c>
      <c r="BJ3" s="20" t="s">
        <v>319</v>
      </c>
      <c r="BK3" s="20" t="s">
        <v>313</v>
      </c>
      <c r="BL3" s="20" t="s">
        <v>320</v>
      </c>
      <c r="BM3" s="20" t="s">
        <v>313</v>
      </c>
      <c r="BN3" s="29" t="s">
        <v>21</v>
      </c>
      <c r="BO3" s="24" t="s">
        <v>312</v>
      </c>
      <c r="BP3" s="180" t="s">
        <v>18</v>
      </c>
      <c r="BQ3" s="181"/>
    </row>
    <row r="4" spans="1:72" s="141" customFormat="1" ht="408.75" customHeight="1" x14ac:dyDescent="0.25">
      <c r="A4" s="130" t="s">
        <v>369</v>
      </c>
      <c r="B4" s="214">
        <v>41498742</v>
      </c>
      <c r="C4" s="215">
        <v>466.1</v>
      </c>
      <c r="D4" s="215"/>
      <c r="E4" s="216" t="s">
        <v>368</v>
      </c>
      <c r="F4" s="130">
        <v>4.5</v>
      </c>
      <c r="G4" s="130" t="s">
        <v>332</v>
      </c>
      <c r="H4" s="130" t="s">
        <v>131</v>
      </c>
      <c r="I4" s="130" t="s">
        <v>345</v>
      </c>
      <c r="J4" s="217" t="s">
        <v>357</v>
      </c>
      <c r="K4" s="130" t="s">
        <v>384</v>
      </c>
      <c r="L4" s="130" t="s">
        <v>381</v>
      </c>
      <c r="M4" s="130"/>
      <c r="N4" s="130"/>
      <c r="O4" s="218">
        <f>SUM(O5:O8)</f>
        <v>640.46640000000002</v>
      </c>
      <c r="P4" s="218">
        <f t="shared" ref="P4:U4" si="0">SUM(P5:P8)</f>
        <v>0</v>
      </c>
      <c r="Q4" s="218">
        <f t="shared" si="0"/>
        <v>51.213312000000002</v>
      </c>
      <c r="R4" s="218">
        <f t="shared" si="0"/>
        <v>555.07022399999994</v>
      </c>
      <c r="S4" s="218">
        <f t="shared" si="0"/>
        <v>2.91</v>
      </c>
      <c r="T4" s="218">
        <f t="shared" si="0"/>
        <v>31.272863999999998</v>
      </c>
      <c r="U4" s="218">
        <f t="shared" si="0"/>
        <v>640.46639999999991</v>
      </c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219"/>
      <c r="AM4" s="130"/>
      <c r="AN4" s="130"/>
      <c r="AO4" s="130"/>
      <c r="AP4" s="130"/>
      <c r="AQ4" s="130"/>
      <c r="AR4" s="130"/>
      <c r="AS4" s="130"/>
      <c r="AT4" s="219"/>
      <c r="AU4" s="130"/>
      <c r="AV4" s="130"/>
      <c r="AW4" s="130"/>
      <c r="AX4" s="130"/>
      <c r="AY4" s="130"/>
      <c r="AZ4" s="130"/>
      <c r="BA4" s="130"/>
      <c r="BB4" s="130" t="s">
        <v>243</v>
      </c>
      <c r="BC4" s="218">
        <f>U5</f>
        <v>3.8000000000000003</v>
      </c>
      <c r="BD4" s="219" t="s">
        <v>382</v>
      </c>
      <c r="BE4" s="218">
        <f>U6</f>
        <v>444.70439999999991</v>
      </c>
      <c r="BF4" s="130" t="s">
        <v>383</v>
      </c>
      <c r="BG4" s="218">
        <f>U7</f>
        <v>76.510000000000005</v>
      </c>
      <c r="BH4" s="130"/>
      <c r="BI4" s="215"/>
      <c r="BJ4" s="215"/>
      <c r="BK4" s="130"/>
      <c r="BL4" s="130">
        <v>0.24</v>
      </c>
      <c r="BM4" s="218">
        <f>U8</f>
        <v>115.452</v>
      </c>
      <c r="BN4" s="220">
        <f>BC4+BE4+BG4+BM4</f>
        <v>640.46639999999991</v>
      </c>
      <c r="BO4" s="137">
        <v>43043</v>
      </c>
      <c r="BP4" s="221"/>
      <c r="BQ4" s="137"/>
      <c r="BR4" s="222"/>
      <c r="BT4" s="223"/>
    </row>
    <row r="5" spans="1:72" s="22" customFormat="1" ht="171.6" customHeight="1" x14ac:dyDescent="0.25">
      <c r="A5" s="20"/>
      <c r="B5" s="194"/>
      <c r="C5" s="29"/>
      <c r="D5" s="29"/>
      <c r="E5" s="196"/>
      <c r="F5" s="20"/>
      <c r="G5" s="20"/>
      <c r="H5" s="20"/>
      <c r="I5" s="20"/>
      <c r="J5" s="202"/>
      <c r="K5" s="20"/>
      <c r="L5" s="20"/>
      <c r="M5" s="20" t="s">
        <v>311</v>
      </c>
      <c r="N5" s="20" t="str">
        <f>BB4</f>
        <v>Монтаж АВ-0,4 кВ (до 63 А)</v>
      </c>
      <c r="O5" s="21">
        <f>U5</f>
        <v>3.8000000000000003</v>
      </c>
      <c r="P5" s="21"/>
      <c r="Q5" s="21">
        <v>0.28000000000000003</v>
      </c>
      <c r="R5" s="21">
        <v>0.61</v>
      </c>
      <c r="S5" s="21">
        <v>2.91</v>
      </c>
      <c r="T5" s="21">
        <v>0</v>
      </c>
      <c r="U5" s="21">
        <f>SUM(Q5:T5)</f>
        <v>3.8000000000000003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3"/>
      <c r="AM5" s="20"/>
      <c r="AN5" s="20"/>
      <c r="AO5" s="20"/>
      <c r="AP5" s="20"/>
      <c r="AQ5" s="20"/>
      <c r="AR5" s="20"/>
      <c r="AS5" s="20"/>
      <c r="AT5" s="203"/>
      <c r="AU5" s="20"/>
      <c r="AV5" s="20"/>
      <c r="AW5" s="20"/>
      <c r="AX5" s="20"/>
      <c r="AY5" s="20"/>
      <c r="AZ5" s="20"/>
      <c r="BA5" s="20"/>
      <c r="BB5" s="20"/>
      <c r="BC5" s="20"/>
      <c r="BD5" s="203"/>
      <c r="BE5" s="21"/>
      <c r="BF5" s="20"/>
      <c r="BG5" s="21"/>
      <c r="BH5" s="20"/>
      <c r="BI5" s="29"/>
      <c r="BJ5" s="29"/>
      <c r="BK5" s="20"/>
      <c r="BL5" s="20"/>
      <c r="BM5" s="20"/>
      <c r="BN5" s="193"/>
      <c r="BO5" s="24"/>
      <c r="BP5" s="180"/>
      <c r="BQ5" s="24"/>
      <c r="BR5" s="199"/>
      <c r="BT5" s="195"/>
    </row>
    <row r="6" spans="1:72" s="22" customFormat="1" ht="171.6" customHeight="1" x14ac:dyDescent="0.25">
      <c r="A6" s="20"/>
      <c r="B6" s="194"/>
      <c r="C6" s="29"/>
      <c r="D6" s="29"/>
      <c r="E6" s="196"/>
      <c r="F6" s="20"/>
      <c r="G6" s="20"/>
      <c r="H6" s="20"/>
      <c r="I6" s="20"/>
      <c r="J6" s="202"/>
      <c r="K6" s="20"/>
      <c r="L6" s="20"/>
      <c r="M6" s="20" t="s">
        <v>310</v>
      </c>
      <c r="N6" s="20" t="str">
        <f>BD4</f>
        <v>0,42, в т.ч. 0,12 км совместным подвесом по существующим опорам ВЛ-0,4 кВ</v>
      </c>
      <c r="O6" s="21">
        <f>0.42*1058.82</f>
        <v>444.70439999999996</v>
      </c>
      <c r="P6" s="21"/>
      <c r="Q6" s="21">
        <f>O6*0.08</f>
        <v>35.576352</v>
      </c>
      <c r="R6" s="21">
        <f>O6*0.86</f>
        <v>382.44578399999995</v>
      </c>
      <c r="S6" s="21">
        <v>0</v>
      </c>
      <c r="T6" s="21">
        <f>O6*0.06</f>
        <v>26.682263999999996</v>
      </c>
      <c r="U6" s="21">
        <f>SUM(Q6:T6)</f>
        <v>444.70439999999991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3"/>
      <c r="AM6" s="20"/>
      <c r="AN6" s="20"/>
      <c r="AO6" s="20"/>
      <c r="AP6" s="20"/>
      <c r="AQ6" s="20"/>
      <c r="AR6" s="20"/>
      <c r="AS6" s="20"/>
      <c r="AT6" s="203"/>
      <c r="AU6" s="20"/>
      <c r="AV6" s="20"/>
      <c r="AW6" s="20"/>
      <c r="AX6" s="20"/>
      <c r="AY6" s="20"/>
      <c r="AZ6" s="20"/>
      <c r="BA6" s="20"/>
      <c r="BB6" s="20"/>
      <c r="BC6" s="20"/>
      <c r="BD6" s="203"/>
      <c r="BE6" s="21"/>
      <c r="BF6" s="20"/>
      <c r="BG6" s="21"/>
      <c r="BH6" s="20"/>
      <c r="BI6" s="29"/>
      <c r="BJ6" s="29"/>
      <c r="BK6" s="20"/>
      <c r="BL6" s="20"/>
      <c r="BM6" s="20"/>
      <c r="BN6" s="193"/>
      <c r="BO6" s="24"/>
      <c r="BP6" s="180"/>
      <c r="BQ6" s="24"/>
      <c r="BR6" s="199"/>
      <c r="BT6" s="195"/>
    </row>
    <row r="7" spans="1:72" s="22" customFormat="1" ht="305.45" customHeight="1" x14ac:dyDescent="0.25">
      <c r="A7" s="20"/>
      <c r="B7" s="194"/>
      <c r="C7" s="29"/>
      <c r="D7" s="29"/>
      <c r="E7" s="196"/>
      <c r="F7" s="20"/>
      <c r="G7" s="20"/>
      <c r="H7" s="20"/>
      <c r="I7" s="20"/>
      <c r="J7" s="202"/>
      <c r="K7" s="20"/>
      <c r="L7" s="20"/>
      <c r="M7" s="20" t="s">
        <v>400</v>
      </c>
      <c r="N7" s="20" t="str">
        <f>BF4</f>
        <v>1) Замена 3-х опор для обеспечения возможности совместного подвеса;
2) переключение участка ВЛ на питание от проектируемой ВЛ-0,4 кВ</v>
      </c>
      <c r="O7" s="21">
        <f>(3*22.5)+9.01</f>
        <v>76.510000000000005</v>
      </c>
      <c r="P7" s="21"/>
      <c r="Q7" s="21">
        <f>O7*0.08</f>
        <v>6.1208000000000009</v>
      </c>
      <c r="R7" s="21">
        <f>O7*0.86</f>
        <v>65.798600000000008</v>
      </c>
      <c r="S7" s="21">
        <v>0</v>
      </c>
      <c r="T7" s="21">
        <f>O7*0.06</f>
        <v>4.5906000000000002</v>
      </c>
      <c r="U7" s="21">
        <f>SUM(Q7:T7)</f>
        <v>76.510000000000005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3"/>
      <c r="AM7" s="20"/>
      <c r="AN7" s="20"/>
      <c r="AO7" s="20"/>
      <c r="AP7" s="20"/>
      <c r="AQ7" s="20"/>
      <c r="AR7" s="20"/>
      <c r="AS7" s="20"/>
      <c r="AT7" s="203"/>
      <c r="AU7" s="20"/>
      <c r="AV7" s="20"/>
      <c r="AW7" s="20"/>
      <c r="AX7" s="20"/>
      <c r="AY7" s="20"/>
      <c r="AZ7" s="20"/>
      <c r="BA7" s="20"/>
      <c r="BB7" s="20"/>
      <c r="BC7" s="20"/>
      <c r="BD7" s="203"/>
      <c r="BE7" s="21"/>
      <c r="BF7" s="20"/>
      <c r="BG7" s="21"/>
      <c r="BH7" s="20"/>
      <c r="BI7" s="29"/>
      <c r="BJ7" s="29"/>
      <c r="BK7" s="20"/>
      <c r="BL7" s="20"/>
      <c r="BM7" s="20"/>
      <c r="BN7" s="193"/>
      <c r="BO7" s="24"/>
      <c r="BP7" s="180"/>
      <c r="BQ7" s="24"/>
      <c r="BR7" s="199"/>
      <c r="BT7" s="195"/>
    </row>
    <row r="8" spans="1:72" s="22" customFormat="1" ht="189.6" customHeight="1" x14ac:dyDescent="0.25">
      <c r="A8" s="20"/>
      <c r="B8" s="194"/>
      <c r="C8" s="29"/>
      <c r="D8" s="29"/>
      <c r="E8" s="196"/>
      <c r="F8" s="20"/>
      <c r="G8" s="20"/>
      <c r="H8" s="20"/>
      <c r="I8" s="20"/>
      <c r="J8" s="202"/>
      <c r="K8" s="20"/>
      <c r="L8" s="20"/>
      <c r="M8" s="20" t="s">
        <v>320</v>
      </c>
      <c r="N8" s="20">
        <f>BL4</f>
        <v>0.24</v>
      </c>
      <c r="O8" s="21">
        <f>(N8*481.05)</f>
        <v>115.452</v>
      </c>
      <c r="P8" s="21"/>
      <c r="Q8" s="21">
        <f>O8*0.08</f>
        <v>9.2361599999999999</v>
      </c>
      <c r="R8" s="21">
        <f>O8*0.92</f>
        <v>106.21584</v>
      </c>
      <c r="S8" s="21">
        <v>0</v>
      </c>
      <c r="T8" s="21">
        <v>0</v>
      </c>
      <c r="U8" s="21">
        <f>SUM(Q8:T8)</f>
        <v>115.452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3"/>
      <c r="AM8" s="20"/>
      <c r="AN8" s="20"/>
      <c r="AO8" s="20"/>
      <c r="AP8" s="20"/>
      <c r="AQ8" s="20"/>
      <c r="AR8" s="20"/>
      <c r="AS8" s="20"/>
      <c r="AT8" s="203"/>
      <c r="AU8" s="20"/>
      <c r="AV8" s="20"/>
      <c r="AW8" s="20"/>
      <c r="AX8" s="20"/>
      <c r="AY8" s="20"/>
      <c r="AZ8" s="20"/>
      <c r="BA8" s="20"/>
      <c r="BB8" s="20"/>
      <c r="BC8" s="20"/>
      <c r="BD8" s="203"/>
      <c r="BE8" s="21"/>
      <c r="BF8" s="20"/>
      <c r="BG8" s="21"/>
      <c r="BH8" s="20"/>
      <c r="BI8" s="29"/>
      <c r="BJ8" s="29"/>
      <c r="BK8" s="20"/>
      <c r="BL8" s="20"/>
      <c r="BM8" s="20"/>
      <c r="BN8" s="193"/>
      <c r="BO8" s="24"/>
      <c r="BP8" s="180"/>
      <c r="BQ8" s="24"/>
      <c r="BR8" s="199"/>
      <c r="BT8" s="195"/>
    </row>
    <row r="9" spans="1:72" s="141" customFormat="1" ht="408.75" customHeight="1" x14ac:dyDescent="0.25">
      <c r="A9" s="130" t="s">
        <v>370</v>
      </c>
      <c r="B9" s="214">
        <v>41503411</v>
      </c>
      <c r="C9" s="215">
        <v>466.1</v>
      </c>
      <c r="D9" s="215"/>
      <c r="E9" s="216" t="s">
        <v>368</v>
      </c>
      <c r="F9" s="130">
        <v>10</v>
      </c>
      <c r="G9" s="130" t="s">
        <v>333</v>
      </c>
      <c r="H9" s="130" t="s">
        <v>344</v>
      </c>
      <c r="I9" s="130" t="s">
        <v>346</v>
      </c>
      <c r="J9" s="217" t="s">
        <v>386</v>
      </c>
      <c r="K9" s="130" t="s">
        <v>361</v>
      </c>
      <c r="L9" s="130" t="s">
        <v>329</v>
      </c>
      <c r="M9" s="130"/>
      <c r="N9" s="130"/>
      <c r="O9" s="218">
        <f>SUM(O10:O13)</f>
        <v>915.77280000000007</v>
      </c>
      <c r="P9" s="218">
        <f t="shared" ref="P9:U9" si="1">SUM(P10:P13)</f>
        <v>0</v>
      </c>
      <c r="Q9" s="218">
        <f t="shared" si="1"/>
        <v>54.908224000000004</v>
      </c>
      <c r="R9" s="218">
        <f t="shared" si="1"/>
        <v>463.50590800000003</v>
      </c>
      <c r="S9" s="218">
        <f t="shared" si="1"/>
        <v>367.03</v>
      </c>
      <c r="T9" s="218">
        <f t="shared" si="1"/>
        <v>30.328668</v>
      </c>
      <c r="U9" s="218">
        <f t="shared" si="1"/>
        <v>915.77280000000007</v>
      </c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>
        <v>0.35</v>
      </c>
      <c r="AI9" s="218">
        <f>U10</f>
        <v>421.75</v>
      </c>
      <c r="AJ9" s="130"/>
      <c r="AK9" s="130"/>
      <c r="AL9" s="219">
        <v>1</v>
      </c>
      <c r="AM9" s="218">
        <f>U11</f>
        <v>83.37</v>
      </c>
      <c r="AN9" s="130"/>
      <c r="AO9" s="130"/>
      <c r="AP9" s="130"/>
      <c r="AQ9" s="130"/>
      <c r="AR9" s="130"/>
      <c r="AS9" s="130"/>
      <c r="AT9" s="219" t="s">
        <v>385</v>
      </c>
      <c r="AU9" s="218">
        <f>U12</f>
        <v>368.3</v>
      </c>
      <c r="AV9" s="130"/>
      <c r="AW9" s="130"/>
      <c r="AX9" s="130"/>
      <c r="AY9" s="130"/>
      <c r="AZ9" s="130"/>
      <c r="BA9" s="130"/>
      <c r="BB9" s="130"/>
      <c r="BC9" s="130"/>
      <c r="BD9" s="219">
        <v>0.04</v>
      </c>
      <c r="BE9" s="218">
        <f>U13</f>
        <v>42.352799999999995</v>
      </c>
      <c r="BF9" s="130"/>
      <c r="BG9" s="218"/>
      <c r="BH9" s="130"/>
      <c r="BI9" s="215"/>
      <c r="BJ9" s="215"/>
      <c r="BK9" s="130"/>
      <c r="BL9" s="130"/>
      <c r="BM9" s="130"/>
      <c r="BN9" s="220">
        <f>AI9+AM9+AU9+BE9</f>
        <v>915.77280000000007</v>
      </c>
      <c r="BO9" s="137">
        <v>43112</v>
      </c>
      <c r="BP9" s="221"/>
      <c r="BQ9" s="137"/>
      <c r="BR9" s="222"/>
      <c r="BT9" s="223"/>
    </row>
    <row r="10" spans="1:72" s="22" customFormat="1" ht="138.6" customHeight="1" x14ac:dyDescent="0.25">
      <c r="A10" s="20"/>
      <c r="B10" s="194"/>
      <c r="C10" s="29"/>
      <c r="D10" s="29"/>
      <c r="E10" s="196"/>
      <c r="F10" s="20"/>
      <c r="G10" s="20"/>
      <c r="H10" s="20"/>
      <c r="I10" s="20"/>
      <c r="J10" s="202"/>
      <c r="K10" s="20"/>
      <c r="L10" s="20"/>
      <c r="M10" s="20" t="s">
        <v>314</v>
      </c>
      <c r="N10" s="20">
        <f>AH9</f>
        <v>0.35</v>
      </c>
      <c r="O10" s="21">
        <f>N10*1205</f>
        <v>421.75</v>
      </c>
      <c r="P10" s="21"/>
      <c r="Q10" s="21">
        <f>O10*0.08</f>
        <v>33.74</v>
      </c>
      <c r="R10" s="21">
        <f>O10*0.87</f>
        <v>366.92250000000001</v>
      </c>
      <c r="S10" s="21">
        <v>0</v>
      </c>
      <c r="T10" s="21">
        <f>O10*0.05</f>
        <v>21.087500000000002</v>
      </c>
      <c r="U10" s="21">
        <f>SUM(Q10:T10)</f>
        <v>421.75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3"/>
      <c r="AM10" s="20"/>
      <c r="AN10" s="20"/>
      <c r="AO10" s="20"/>
      <c r="AP10" s="20"/>
      <c r="AQ10" s="20"/>
      <c r="AR10" s="20"/>
      <c r="AS10" s="20"/>
      <c r="AT10" s="203"/>
      <c r="AU10" s="20"/>
      <c r="AV10" s="20"/>
      <c r="AW10" s="20"/>
      <c r="AX10" s="20"/>
      <c r="AY10" s="20"/>
      <c r="AZ10" s="20"/>
      <c r="BA10" s="20"/>
      <c r="BB10" s="20"/>
      <c r="BC10" s="20"/>
      <c r="BD10" s="203"/>
      <c r="BE10" s="21"/>
      <c r="BF10" s="20"/>
      <c r="BG10" s="21"/>
      <c r="BH10" s="20"/>
      <c r="BI10" s="29"/>
      <c r="BJ10" s="29"/>
      <c r="BK10" s="20"/>
      <c r="BL10" s="20"/>
      <c r="BM10" s="20"/>
      <c r="BN10" s="193"/>
      <c r="BO10" s="24"/>
      <c r="BP10" s="180"/>
      <c r="BQ10" s="24"/>
      <c r="BR10" s="199"/>
      <c r="BT10" s="195"/>
    </row>
    <row r="11" spans="1:72" s="22" customFormat="1" ht="138.6" customHeight="1" x14ac:dyDescent="0.25">
      <c r="A11" s="20"/>
      <c r="B11" s="194"/>
      <c r="C11" s="29"/>
      <c r="D11" s="29"/>
      <c r="E11" s="196"/>
      <c r="F11" s="20"/>
      <c r="G11" s="20"/>
      <c r="H11" s="20"/>
      <c r="I11" s="20"/>
      <c r="J11" s="202"/>
      <c r="K11" s="20"/>
      <c r="L11" s="20"/>
      <c r="M11" s="20" t="s">
        <v>316</v>
      </c>
      <c r="N11" s="20">
        <f>AL9</f>
        <v>1</v>
      </c>
      <c r="O11" s="21">
        <f>U11</f>
        <v>83.37</v>
      </c>
      <c r="P11" s="21"/>
      <c r="Q11" s="21">
        <f>6.18</f>
        <v>6.18</v>
      </c>
      <c r="R11" s="21">
        <f>10.37</f>
        <v>10.37</v>
      </c>
      <c r="S11" s="21">
        <f>64.78</f>
        <v>64.78</v>
      </c>
      <c r="T11" s="21">
        <f>2.04</f>
        <v>2.04</v>
      </c>
      <c r="U11" s="21">
        <f t="shared" ref="U11:U13" si="2">SUM(Q11:T11)</f>
        <v>83.37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3"/>
      <c r="AM11" s="20"/>
      <c r="AN11" s="20"/>
      <c r="AO11" s="20"/>
      <c r="AP11" s="20"/>
      <c r="AQ11" s="20"/>
      <c r="AR11" s="20"/>
      <c r="AS11" s="20"/>
      <c r="AT11" s="203"/>
      <c r="AU11" s="20"/>
      <c r="AV11" s="20"/>
      <c r="AW11" s="20"/>
      <c r="AX11" s="20"/>
      <c r="AY11" s="20"/>
      <c r="AZ11" s="20"/>
      <c r="BA11" s="20"/>
      <c r="BB11" s="20"/>
      <c r="BC11" s="20"/>
      <c r="BD11" s="203"/>
      <c r="BE11" s="21"/>
      <c r="BF11" s="20"/>
      <c r="BG11" s="21"/>
      <c r="BH11" s="20"/>
      <c r="BI11" s="29"/>
      <c r="BJ11" s="29"/>
      <c r="BK11" s="20"/>
      <c r="BL11" s="20"/>
      <c r="BM11" s="20"/>
      <c r="BN11" s="193"/>
      <c r="BO11" s="24"/>
      <c r="BP11" s="180"/>
      <c r="BQ11" s="24"/>
      <c r="BR11" s="199"/>
      <c r="BT11" s="195"/>
    </row>
    <row r="12" spans="1:72" s="22" customFormat="1" ht="138.6" customHeight="1" x14ac:dyDescent="0.25">
      <c r="A12" s="20"/>
      <c r="B12" s="194"/>
      <c r="C12" s="29"/>
      <c r="D12" s="29"/>
      <c r="E12" s="196"/>
      <c r="F12" s="20"/>
      <c r="G12" s="20"/>
      <c r="H12" s="20"/>
      <c r="I12" s="20"/>
      <c r="J12" s="202"/>
      <c r="K12" s="20"/>
      <c r="L12" s="20"/>
      <c r="M12" s="20" t="s">
        <v>318</v>
      </c>
      <c r="N12" s="20" t="str">
        <f>AT9</f>
        <v>СТП 63 кВА (по патенту МРСК)</v>
      </c>
      <c r="O12" s="21">
        <f>U12</f>
        <v>368.3</v>
      </c>
      <c r="P12" s="21"/>
      <c r="Q12" s="21">
        <v>11.6</v>
      </c>
      <c r="R12" s="21">
        <v>49.79</v>
      </c>
      <c r="S12" s="21">
        <v>302.25</v>
      </c>
      <c r="T12" s="21">
        <v>4.66</v>
      </c>
      <c r="U12" s="21">
        <f t="shared" si="2"/>
        <v>368.3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3"/>
      <c r="AM12" s="20"/>
      <c r="AN12" s="20"/>
      <c r="AO12" s="20"/>
      <c r="AP12" s="20"/>
      <c r="AQ12" s="20"/>
      <c r="AR12" s="20"/>
      <c r="AS12" s="20"/>
      <c r="AT12" s="203"/>
      <c r="AU12" s="20"/>
      <c r="AV12" s="20"/>
      <c r="AW12" s="20"/>
      <c r="AX12" s="20"/>
      <c r="AY12" s="20"/>
      <c r="AZ12" s="20"/>
      <c r="BA12" s="20"/>
      <c r="BB12" s="20"/>
      <c r="BC12" s="20"/>
      <c r="BD12" s="203"/>
      <c r="BE12" s="21"/>
      <c r="BF12" s="20"/>
      <c r="BG12" s="21"/>
      <c r="BH12" s="20"/>
      <c r="BI12" s="29"/>
      <c r="BJ12" s="29"/>
      <c r="BK12" s="20"/>
      <c r="BL12" s="20"/>
      <c r="BM12" s="20"/>
      <c r="BN12" s="193"/>
      <c r="BO12" s="24"/>
      <c r="BP12" s="180"/>
      <c r="BQ12" s="24"/>
      <c r="BR12" s="199"/>
      <c r="BT12" s="195"/>
    </row>
    <row r="13" spans="1:72" s="22" customFormat="1" ht="138.6" customHeight="1" x14ac:dyDescent="0.25">
      <c r="A13" s="20"/>
      <c r="B13" s="194"/>
      <c r="C13" s="29"/>
      <c r="D13" s="29"/>
      <c r="E13" s="196"/>
      <c r="F13" s="20"/>
      <c r="G13" s="20"/>
      <c r="H13" s="20"/>
      <c r="I13" s="20"/>
      <c r="J13" s="202"/>
      <c r="K13" s="20"/>
      <c r="L13" s="20"/>
      <c r="M13" s="20" t="s">
        <v>310</v>
      </c>
      <c r="N13" s="21">
        <f>BD9</f>
        <v>0.04</v>
      </c>
      <c r="O13" s="23">
        <f>N13*1058.82</f>
        <v>42.352799999999995</v>
      </c>
      <c r="P13" s="23"/>
      <c r="Q13" s="21">
        <f>O13*0.08</f>
        <v>3.3882239999999997</v>
      </c>
      <c r="R13" s="21">
        <f>O13*0.86</f>
        <v>36.423407999999995</v>
      </c>
      <c r="S13" s="21">
        <v>0</v>
      </c>
      <c r="T13" s="21">
        <f>O13*0.06</f>
        <v>2.5411679999999994</v>
      </c>
      <c r="U13" s="21">
        <f t="shared" si="2"/>
        <v>42.352799999999995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3"/>
      <c r="AM13" s="20"/>
      <c r="AN13" s="20"/>
      <c r="AO13" s="20"/>
      <c r="AP13" s="20"/>
      <c r="AQ13" s="20"/>
      <c r="AR13" s="20"/>
      <c r="AS13" s="20"/>
      <c r="AT13" s="203"/>
      <c r="AU13" s="20"/>
      <c r="AV13" s="20"/>
      <c r="AW13" s="20"/>
      <c r="AX13" s="20"/>
      <c r="AY13" s="20"/>
      <c r="AZ13" s="20"/>
      <c r="BA13" s="20"/>
      <c r="BB13" s="20"/>
      <c r="BC13" s="20"/>
      <c r="BD13" s="203"/>
      <c r="BE13" s="21"/>
      <c r="BF13" s="20"/>
      <c r="BG13" s="21"/>
      <c r="BH13" s="20"/>
      <c r="BI13" s="29"/>
      <c r="BJ13" s="29"/>
      <c r="BK13" s="20"/>
      <c r="BL13" s="20"/>
      <c r="BM13" s="20"/>
      <c r="BN13" s="193"/>
      <c r="BO13" s="24"/>
      <c r="BP13" s="180"/>
      <c r="BQ13" s="24"/>
      <c r="BR13" s="199"/>
      <c r="BT13" s="195"/>
    </row>
    <row r="14" spans="1:72" s="235" customFormat="1" ht="252.6" customHeight="1" x14ac:dyDescent="0.25">
      <c r="A14" s="224" t="s">
        <v>371</v>
      </c>
      <c r="B14" s="225">
        <v>41455839</v>
      </c>
      <c r="C14" s="226">
        <v>181749.9</v>
      </c>
      <c r="D14" s="226"/>
      <c r="E14" s="227" t="s">
        <v>368</v>
      </c>
      <c r="F14" s="224">
        <v>10</v>
      </c>
      <c r="G14" s="224" t="s">
        <v>334</v>
      </c>
      <c r="H14" s="224" t="s">
        <v>135</v>
      </c>
      <c r="I14" s="224" t="s">
        <v>347</v>
      </c>
      <c r="J14" s="228" t="s">
        <v>388</v>
      </c>
      <c r="K14" s="224"/>
      <c r="L14" s="224" t="s">
        <v>387</v>
      </c>
      <c r="M14" s="224"/>
      <c r="N14" s="224"/>
      <c r="O14" s="229">
        <f>SUM(O15:O16)</f>
        <v>155.67000000000002</v>
      </c>
      <c r="P14" s="229">
        <f t="shared" ref="P14:U14" si="3">SUM(P15:P16)</f>
        <v>0</v>
      </c>
      <c r="Q14" s="229">
        <f t="shared" si="3"/>
        <v>11.963999999999999</v>
      </c>
      <c r="R14" s="229">
        <f t="shared" si="3"/>
        <v>73.271000000000001</v>
      </c>
      <c r="S14" s="229">
        <f t="shared" si="3"/>
        <v>64.78</v>
      </c>
      <c r="T14" s="229">
        <f t="shared" si="3"/>
        <v>5.6550000000000002</v>
      </c>
      <c r="U14" s="229">
        <f t="shared" si="3"/>
        <v>155.67000000000002</v>
      </c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>
        <v>0.06</v>
      </c>
      <c r="AI14" s="229">
        <f>U15</f>
        <v>72.3</v>
      </c>
      <c r="AJ14" s="224"/>
      <c r="AK14" s="224"/>
      <c r="AL14" s="230">
        <v>1</v>
      </c>
      <c r="AM14" s="229">
        <f>U16</f>
        <v>83.37</v>
      </c>
      <c r="AN14" s="224"/>
      <c r="AO14" s="224"/>
      <c r="AP14" s="224"/>
      <c r="AQ14" s="224"/>
      <c r="AR14" s="224"/>
      <c r="AS14" s="224"/>
      <c r="AT14" s="230"/>
      <c r="AU14" s="224"/>
      <c r="AV14" s="224"/>
      <c r="AW14" s="224"/>
      <c r="AX14" s="224"/>
      <c r="AY14" s="224"/>
      <c r="AZ14" s="224"/>
      <c r="BA14" s="224"/>
      <c r="BB14" s="224"/>
      <c r="BC14" s="224"/>
      <c r="BD14" s="230"/>
      <c r="BE14" s="229"/>
      <c r="BF14" s="224"/>
      <c r="BG14" s="229"/>
      <c r="BH14" s="224"/>
      <c r="BI14" s="226"/>
      <c r="BJ14" s="226"/>
      <c r="BK14" s="224"/>
      <c r="BL14" s="224"/>
      <c r="BM14" s="224"/>
      <c r="BN14" s="231">
        <f>AI14+AM14</f>
        <v>155.67000000000002</v>
      </c>
      <c r="BO14" s="232">
        <v>43105</v>
      </c>
      <c r="BP14" s="233"/>
      <c r="BQ14" s="232"/>
      <c r="BR14" s="234"/>
      <c r="BT14" s="236"/>
    </row>
    <row r="15" spans="1:72" s="22" customFormat="1" ht="150.6" customHeight="1" x14ac:dyDescent="0.25">
      <c r="A15" s="20"/>
      <c r="B15" s="194"/>
      <c r="C15" s="29"/>
      <c r="D15" s="29"/>
      <c r="E15" s="196"/>
      <c r="F15" s="20"/>
      <c r="G15" s="20"/>
      <c r="H15" s="20"/>
      <c r="I15" s="20"/>
      <c r="J15" s="202"/>
      <c r="K15" s="20"/>
      <c r="L15" s="20"/>
      <c r="M15" s="20" t="s">
        <v>314</v>
      </c>
      <c r="N15" s="20">
        <f>AH14</f>
        <v>0.06</v>
      </c>
      <c r="O15" s="21">
        <f>N15*1205</f>
        <v>72.3</v>
      </c>
      <c r="P15" s="21"/>
      <c r="Q15" s="21">
        <f>O15*0.08</f>
        <v>5.7839999999999998</v>
      </c>
      <c r="R15" s="21">
        <f>O15*0.87</f>
        <v>62.900999999999996</v>
      </c>
      <c r="S15" s="21">
        <v>0</v>
      </c>
      <c r="T15" s="21">
        <f>O15*0.05</f>
        <v>3.6150000000000002</v>
      </c>
      <c r="U15" s="21">
        <f>SUM(Q15:T15)</f>
        <v>72.3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3"/>
      <c r="AM15" s="20"/>
      <c r="AN15" s="20"/>
      <c r="AO15" s="20"/>
      <c r="AP15" s="20"/>
      <c r="AQ15" s="20"/>
      <c r="AR15" s="20"/>
      <c r="AS15" s="20"/>
      <c r="AT15" s="203"/>
      <c r="AU15" s="20"/>
      <c r="AV15" s="20"/>
      <c r="AW15" s="20"/>
      <c r="AX15" s="20"/>
      <c r="AY15" s="20"/>
      <c r="AZ15" s="20"/>
      <c r="BA15" s="20"/>
      <c r="BB15" s="20"/>
      <c r="BC15" s="20"/>
      <c r="BD15" s="203"/>
      <c r="BE15" s="21"/>
      <c r="BF15" s="20"/>
      <c r="BG15" s="21"/>
      <c r="BH15" s="20"/>
      <c r="BI15" s="29"/>
      <c r="BJ15" s="29"/>
      <c r="BK15" s="20"/>
      <c r="BL15" s="20"/>
      <c r="BM15" s="20"/>
      <c r="BN15" s="193"/>
      <c r="BO15" s="24"/>
      <c r="BP15" s="180"/>
      <c r="BQ15" s="24"/>
      <c r="BR15" s="199"/>
      <c r="BT15" s="195"/>
    </row>
    <row r="16" spans="1:72" s="22" customFormat="1" ht="150.6" customHeight="1" x14ac:dyDescent="0.25">
      <c r="A16" s="20"/>
      <c r="B16" s="194"/>
      <c r="C16" s="29"/>
      <c r="D16" s="29"/>
      <c r="E16" s="196"/>
      <c r="F16" s="20"/>
      <c r="G16" s="20"/>
      <c r="H16" s="20"/>
      <c r="I16" s="20"/>
      <c r="J16" s="202"/>
      <c r="K16" s="20"/>
      <c r="L16" s="20"/>
      <c r="M16" s="20" t="s">
        <v>316</v>
      </c>
      <c r="N16" s="20">
        <f>AL14</f>
        <v>1</v>
      </c>
      <c r="O16" s="21">
        <f>U16</f>
        <v>83.37</v>
      </c>
      <c r="P16" s="21"/>
      <c r="Q16" s="21">
        <f>6.18</f>
        <v>6.18</v>
      </c>
      <c r="R16" s="21">
        <f>10.37</f>
        <v>10.37</v>
      </c>
      <c r="S16" s="21">
        <f>64.78</f>
        <v>64.78</v>
      </c>
      <c r="T16" s="21">
        <f>2.04</f>
        <v>2.04</v>
      </c>
      <c r="U16" s="21">
        <f t="shared" ref="U16" si="4">SUM(Q16:T16)</f>
        <v>83.37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3"/>
      <c r="AM16" s="20"/>
      <c r="AN16" s="20"/>
      <c r="AO16" s="20"/>
      <c r="AP16" s="20"/>
      <c r="AQ16" s="20"/>
      <c r="AR16" s="20"/>
      <c r="AS16" s="20"/>
      <c r="AT16" s="203"/>
      <c r="AU16" s="20"/>
      <c r="AV16" s="20"/>
      <c r="AW16" s="20"/>
      <c r="AX16" s="20"/>
      <c r="AY16" s="20"/>
      <c r="AZ16" s="20"/>
      <c r="BA16" s="20"/>
      <c r="BB16" s="20"/>
      <c r="BC16" s="20"/>
      <c r="BD16" s="203"/>
      <c r="BE16" s="21"/>
      <c r="BF16" s="20"/>
      <c r="BG16" s="21"/>
      <c r="BH16" s="20"/>
      <c r="BI16" s="29"/>
      <c r="BJ16" s="29"/>
      <c r="BK16" s="20"/>
      <c r="BL16" s="20"/>
      <c r="BM16" s="20"/>
      <c r="BN16" s="193"/>
      <c r="BO16" s="24"/>
      <c r="BP16" s="180"/>
      <c r="BQ16" s="24"/>
      <c r="BR16" s="199"/>
      <c r="BT16" s="195"/>
    </row>
    <row r="17" spans="1:72" s="141" customFormat="1" ht="271.89999999999998" customHeight="1" x14ac:dyDescent="0.25">
      <c r="A17" s="130" t="s">
        <v>372</v>
      </c>
      <c r="B17" s="214">
        <v>41476471</v>
      </c>
      <c r="C17" s="215">
        <v>466.1</v>
      </c>
      <c r="D17" s="215"/>
      <c r="E17" s="216" t="s">
        <v>368</v>
      </c>
      <c r="F17" s="130">
        <v>13</v>
      </c>
      <c r="G17" s="130" t="s">
        <v>335</v>
      </c>
      <c r="H17" s="130" t="s">
        <v>135</v>
      </c>
      <c r="I17" s="130" t="s">
        <v>348</v>
      </c>
      <c r="J17" s="217" t="s">
        <v>389</v>
      </c>
      <c r="K17" s="130" t="s">
        <v>362</v>
      </c>
      <c r="L17" s="130" t="s">
        <v>390</v>
      </c>
      <c r="M17" s="130"/>
      <c r="N17" s="130"/>
      <c r="O17" s="218">
        <f>SUM(O18:O21)</f>
        <v>507.53459999999995</v>
      </c>
      <c r="P17" s="218">
        <f t="shared" ref="P17:U17" si="5">SUM(P18:P21)</f>
        <v>0</v>
      </c>
      <c r="Q17" s="218">
        <f t="shared" si="5"/>
        <v>22.249167999999997</v>
      </c>
      <c r="R17" s="218">
        <f t="shared" si="5"/>
        <v>108.44455600000001</v>
      </c>
      <c r="S17" s="218">
        <f t="shared" si="5"/>
        <v>367.03</v>
      </c>
      <c r="T17" s="218">
        <f t="shared" si="5"/>
        <v>9.8108760000000004</v>
      </c>
      <c r="U17" s="218">
        <f t="shared" si="5"/>
        <v>507.53459999999995</v>
      </c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>
        <v>0.02</v>
      </c>
      <c r="AI17" s="218">
        <f>U18</f>
        <v>24.1</v>
      </c>
      <c r="AJ17" s="130"/>
      <c r="AK17" s="130"/>
      <c r="AL17" s="219">
        <v>1</v>
      </c>
      <c r="AM17" s="218">
        <f>U19</f>
        <v>83.37</v>
      </c>
      <c r="AN17" s="130"/>
      <c r="AO17" s="130"/>
      <c r="AP17" s="130"/>
      <c r="AQ17" s="130"/>
      <c r="AR17" s="130"/>
      <c r="AS17" s="130"/>
      <c r="AT17" s="219" t="s">
        <v>385</v>
      </c>
      <c r="AU17" s="218">
        <f>U20</f>
        <v>368.3</v>
      </c>
      <c r="AV17" s="130"/>
      <c r="AW17" s="130"/>
      <c r="AX17" s="130"/>
      <c r="AY17" s="130"/>
      <c r="AZ17" s="130"/>
      <c r="BA17" s="130"/>
      <c r="BB17" s="130"/>
      <c r="BC17" s="130"/>
      <c r="BD17" s="219">
        <v>0.03</v>
      </c>
      <c r="BE17" s="218">
        <f>U21</f>
        <v>31.764599999999994</v>
      </c>
      <c r="BF17" s="130"/>
      <c r="BG17" s="218"/>
      <c r="BH17" s="130"/>
      <c r="BI17" s="215"/>
      <c r="BJ17" s="215"/>
      <c r="BK17" s="130"/>
      <c r="BL17" s="130"/>
      <c r="BM17" s="130"/>
      <c r="BN17" s="220">
        <f>AI17+AM17+AU17+BE17</f>
        <v>507.53459999999995</v>
      </c>
      <c r="BO17" s="137">
        <v>43118</v>
      </c>
      <c r="BP17" s="221"/>
      <c r="BQ17" s="137"/>
      <c r="BR17" s="222"/>
      <c r="BT17" s="223"/>
    </row>
    <row r="18" spans="1:72" s="22" customFormat="1" ht="142.9" customHeight="1" x14ac:dyDescent="0.25">
      <c r="A18" s="20"/>
      <c r="B18" s="194"/>
      <c r="C18" s="29"/>
      <c r="D18" s="29"/>
      <c r="E18" s="196"/>
      <c r="F18" s="20"/>
      <c r="G18" s="20"/>
      <c r="H18" s="20"/>
      <c r="I18" s="20"/>
      <c r="J18" s="202"/>
      <c r="K18" s="20"/>
      <c r="L18" s="20"/>
      <c r="M18" s="20" t="s">
        <v>314</v>
      </c>
      <c r="N18" s="20">
        <f>AH17</f>
        <v>0.02</v>
      </c>
      <c r="O18" s="21">
        <f>N18*1205</f>
        <v>24.1</v>
      </c>
      <c r="P18" s="21"/>
      <c r="Q18" s="21">
        <f>O18*0.08</f>
        <v>1.9280000000000002</v>
      </c>
      <c r="R18" s="21">
        <f>O18*0.87</f>
        <v>20.967000000000002</v>
      </c>
      <c r="S18" s="21">
        <v>0</v>
      </c>
      <c r="T18" s="21">
        <f>O18*0.05</f>
        <v>1.2050000000000001</v>
      </c>
      <c r="U18" s="21">
        <f>SUM(Q18:T18)</f>
        <v>24.1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3"/>
      <c r="AM18" s="20"/>
      <c r="AN18" s="20"/>
      <c r="AO18" s="20"/>
      <c r="AP18" s="20"/>
      <c r="AQ18" s="20"/>
      <c r="AR18" s="20"/>
      <c r="AS18" s="20"/>
      <c r="AT18" s="203"/>
      <c r="AU18" s="20"/>
      <c r="AV18" s="20"/>
      <c r="AW18" s="20"/>
      <c r="AX18" s="20"/>
      <c r="AY18" s="20"/>
      <c r="AZ18" s="20"/>
      <c r="BA18" s="20"/>
      <c r="BB18" s="20"/>
      <c r="BC18" s="20"/>
      <c r="BD18" s="203"/>
      <c r="BE18" s="21"/>
      <c r="BF18" s="20"/>
      <c r="BG18" s="21"/>
      <c r="BH18" s="20"/>
      <c r="BI18" s="29"/>
      <c r="BJ18" s="29"/>
      <c r="BK18" s="20"/>
      <c r="BL18" s="20"/>
      <c r="BM18" s="20"/>
      <c r="BN18" s="193"/>
      <c r="BO18" s="24"/>
      <c r="BP18" s="180"/>
      <c r="BQ18" s="24"/>
      <c r="BR18" s="199"/>
      <c r="BT18" s="195"/>
    </row>
    <row r="19" spans="1:72" s="22" customFormat="1" ht="142.9" customHeight="1" x14ac:dyDescent="0.25">
      <c r="A19" s="20"/>
      <c r="B19" s="194"/>
      <c r="C19" s="29"/>
      <c r="D19" s="29"/>
      <c r="E19" s="196"/>
      <c r="F19" s="20"/>
      <c r="G19" s="20"/>
      <c r="H19" s="20"/>
      <c r="I19" s="20"/>
      <c r="J19" s="202"/>
      <c r="K19" s="20"/>
      <c r="L19" s="20"/>
      <c r="M19" s="20" t="s">
        <v>316</v>
      </c>
      <c r="N19" s="20">
        <f>AL17</f>
        <v>1</v>
      </c>
      <c r="O19" s="21">
        <f>U19</f>
        <v>83.37</v>
      </c>
      <c r="P19" s="21"/>
      <c r="Q19" s="21">
        <f>6.18</f>
        <v>6.18</v>
      </c>
      <c r="R19" s="21">
        <f>10.37</f>
        <v>10.37</v>
      </c>
      <c r="S19" s="21">
        <f>64.78</f>
        <v>64.78</v>
      </c>
      <c r="T19" s="21">
        <f>2.04</f>
        <v>2.04</v>
      </c>
      <c r="U19" s="21">
        <f t="shared" ref="U19:U21" si="6">SUM(Q19:T19)</f>
        <v>83.37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3"/>
      <c r="AM19" s="20"/>
      <c r="AN19" s="20"/>
      <c r="AO19" s="20"/>
      <c r="AP19" s="20"/>
      <c r="AQ19" s="20"/>
      <c r="AR19" s="20"/>
      <c r="AS19" s="20"/>
      <c r="AT19" s="203"/>
      <c r="AU19" s="20"/>
      <c r="AV19" s="20"/>
      <c r="AW19" s="20"/>
      <c r="AX19" s="20"/>
      <c r="AY19" s="20"/>
      <c r="AZ19" s="20"/>
      <c r="BA19" s="20"/>
      <c r="BB19" s="20"/>
      <c r="BC19" s="20"/>
      <c r="BD19" s="203"/>
      <c r="BE19" s="21"/>
      <c r="BF19" s="20"/>
      <c r="BG19" s="21"/>
      <c r="BH19" s="20"/>
      <c r="BI19" s="29"/>
      <c r="BJ19" s="29"/>
      <c r="BK19" s="20"/>
      <c r="BL19" s="20"/>
      <c r="BM19" s="20"/>
      <c r="BN19" s="193"/>
      <c r="BO19" s="24"/>
      <c r="BP19" s="180"/>
      <c r="BQ19" s="24"/>
      <c r="BR19" s="199"/>
      <c r="BT19" s="195"/>
    </row>
    <row r="20" spans="1:72" s="22" customFormat="1" ht="142.9" customHeight="1" x14ac:dyDescent="0.25">
      <c r="A20" s="20"/>
      <c r="B20" s="194"/>
      <c r="C20" s="29"/>
      <c r="D20" s="29"/>
      <c r="E20" s="196"/>
      <c r="F20" s="20"/>
      <c r="G20" s="20"/>
      <c r="H20" s="20"/>
      <c r="I20" s="20"/>
      <c r="J20" s="202"/>
      <c r="K20" s="20"/>
      <c r="L20" s="20"/>
      <c r="M20" s="20" t="s">
        <v>318</v>
      </c>
      <c r="N20" s="20" t="str">
        <f>AT17</f>
        <v>СТП 63 кВА (по патенту МРСК)</v>
      </c>
      <c r="O20" s="21">
        <f>U20</f>
        <v>368.3</v>
      </c>
      <c r="P20" s="21"/>
      <c r="Q20" s="21">
        <v>11.6</v>
      </c>
      <c r="R20" s="21">
        <v>49.79</v>
      </c>
      <c r="S20" s="21">
        <v>302.25</v>
      </c>
      <c r="T20" s="21">
        <v>4.66</v>
      </c>
      <c r="U20" s="21">
        <f t="shared" si="6"/>
        <v>368.3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3"/>
      <c r="AM20" s="20"/>
      <c r="AN20" s="20"/>
      <c r="AO20" s="20"/>
      <c r="AP20" s="20"/>
      <c r="AQ20" s="20"/>
      <c r="AR20" s="20"/>
      <c r="AS20" s="20"/>
      <c r="AT20" s="203"/>
      <c r="AU20" s="20"/>
      <c r="AV20" s="20"/>
      <c r="AW20" s="20"/>
      <c r="AX20" s="20"/>
      <c r="AY20" s="20"/>
      <c r="AZ20" s="20"/>
      <c r="BA20" s="20"/>
      <c r="BB20" s="20"/>
      <c r="BC20" s="20"/>
      <c r="BD20" s="203"/>
      <c r="BE20" s="21"/>
      <c r="BF20" s="20"/>
      <c r="BG20" s="21"/>
      <c r="BH20" s="20"/>
      <c r="BI20" s="29"/>
      <c r="BJ20" s="29"/>
      <c r="BK20" s="20"/>
      <c r="BL20" s="20"/>
      <c r="BM20" s="20"/>
      <c r="BN20" s="193"/>
      <c r="BO20" s="24"/>
      <c r="BP20" s="180"/>
      <c r="BQ20" s="24"/>
      <c r="BR20" s="199"/>
      <c r="BT20" s="195"/>
    </row>
    <row r="21" spans="1:72" s="22" customFormat="1" ht="142.9" customHeight="1" x14ac:dyDescent="0.25">
      <c r="A21" s="20"/>
      <c r="B21" s="194"/>
      <c r="C21" s="29"/>
      <c r="D21" s="29"/>
      <c r="E21" s="196"/>
      <c r="F21" s="20"/>
      <c r="G21" s="20"/>
      <c r="H21" s="20"/>
      <c r="I21" s="20"/>
      <c r="J21" s="202"/>
      <c r="K21" s="20"/>
      <c r="L21" s="20"/>
      <c r="M21" s="20" t="s">
        <v>310</v>
      </c>
      <c r="N21" s="21">
        <f>BD17</f>
        <v>0.03</v>
      </c>
      <c r="O21" s="23">
        <f>N21*1058.82</f>
        <v>31.764599999999998</v>
      </c>
      <c r="P21" s="23"/>
      <c r="Q21" s="21">
        <f>O21*0.08</f>
        <v>2.5411679999999999</v>
      </c>
      <c r="R21" s="21">
        <f>O21*0.86</f>
        <v>27.317555999999996</v>
      </c>
      <c r="S21" s="21">
        <v>0</v>
      </c>
      <c r="T21" s="21">
        <f>O21*0.06</f>
        <v>1.9058759999999999</v>
      </c>
      <c r="U21" s="21">
        <f t="shared" si="6"/>
        <v>31.764599999999994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3"/>
      <c r="AM21" s="20"/>
      <c r="AN21" s="20"/>
      <c r="AO21" s="20"/>
      <c r="AP21" s="20"/>
      <c r="AQ21" s="20"/>
      <c r="AR21" s="20"/>
      <c r="AS21" s="20"/>
      <c r="AT21" s="203"/>
      <c r="AU21" s="20"/>
      <c r="AV21" s="20"/>
      <c r="AW21" s="20"/>
      <c r="AX21" s="20"/>
      <c r="AY21" s="20"/>
      <c r="AZ21" s="20"/>
      <c r="BA21" s="20"/>
      <c r="BB21" s="20"/>
      <c r="BC21" s="20"/>
      <c r="BD21" s="203"/>
      <c r="BE21" s="21"/>
      <c r="BF21" s="20"/>
      <c r="BG21" s="21"/>
      <c r="BH21" s="20"/>
      <c r="BI21" s="29"/>
      <c r="BJ21" s="29"/>
      <c r="BK21" s="20"/>
      <c r="BL21" s="20"/>
      <c r="BM21" s="20"/>
      <c r="BN21" s="193"/>
      <c r="BO21" s="24"/>
      <c r="BP21" s="180"/>
      <c r="BQ21" s="24"/>
      <c r="BR21" s="199"/>
      <c r="BT21" s="195"/>
    </row>
    <row r="22" spans="1:72" s="141" customFormat="1" ht="271.89999999999998" customHeight="1" x14ac:dyDescent="0.25">
      <c r="A22" s="130" t="s">
        <v>373</v>
      </c>
      <c r="B22" s="214">
        <v>41496799</v>
      </c>
      <c r="C22" s="215">
        <v>466.1</v>
      </c>
      <c r="D22" s="215"/>
      <c r="E22" s="216" t="s">
        <v>368</v>
      </c>
      <c r="F22" s="130">
        <v>6</v>
      </c>
      <c r="G22" s="130" t="s">
        <v>336</v>
      </c>
      <c r="H22" s="130" t="s">
        <v>135</v>
      </c>
      <c r="I22" s="130" t="s">
        <v>349</v>
      </c>
      <c r="J22" s="217" t="s">
        <v>358</v>
      </c>
      <c r="K22" s="130" t="s">
        <v>363</v>
      </c>
      <c r="L22" s="130" t="s">
        <v>330</v>
      </c>
      <c r="M22" s="130"/>
      <c r="N22" s="130"/>
      <c r="O22" s="218">
        <f>SUM(O23)</f>
        <v>148.23480000000001</v>
      </c>
      <c r="P22" s="218">
        <f t="shared" ref="P22" si="7">SUM(P23)</f>
        <v>0</v>
      </c>
      <c r="Q22" s="218">
        <f t="shared" ref="Q22" si="8">SUM(Q23)</f>
        <v>11.858784</v>
      </c>
      <c r="R22" s="218">
        <f t="shared" ref="R22" si="9">SUM(R23)</f>
        <v>127.48192800000001</v>
      </c>
      <c r="S22" s="218">
        <f t="shared" ref="S22" si="10">SUM(S23)</f>
        <v>0</v>
      </c>
      <c r="T22" s="218">
        <f t="shared" ref="T22" si="11">SUM(T23)</f>
        <v>8.894088</v>
      </c>
      <c r="U22" s="218">
        <f t="shared" ref="U22" si="12">SUM(U23)</f>
        <v>148.23480000000001</v>
      </c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219"/>
      <c r="AM22" s="130"/>
      <c r="AN22" s="130"/>
      <c r="AO22" s="130"/>
      <c r="AP22" s="130"/>
      <c r="AQ22" s="130"/>
      <c r="AR22" s="130"/>
      <c r="AS22" s="130"/>
      <c r="AT22" s="219"/>
      <c r="AU22" s="130"/>
      <c r="AV22" s="130"/>
      <c r="AW22" s="130"/>
      <c r="AX22" s="130"/>
      <c r="AY22" s="130"/>
      <c r="AZ22" s="130"/>
      <c r="BA22" s="130"/>
      <c r="BB22" s="130"/>
      <c r="BC22" s="130"/>
      <c r="BD22" s="219">
        <v>0.14000000000000001</v>
      </c>
      <c r="BE22" s="218">
        <f>U23</f>
        <v>148.23480000000001</v>
      </c>
      <c r="BF22" s="130"/>
      <c r="BG22" s="218"/>
      <c r="BH22" s="130"/>
      <c r="BI22" s="215"/>
      <c r="BJ22" s="215"/>
      <c r="BK22" s="130"/>
      <c r="BL22" s="130"/>
      <c r="BM22" s="130"/>
      <c r="BN22" s="220">
        <f>BE22</f>
        <v>148.23480000000001</v>
      </c>
      <c r="BO22" s="137">
        <v>43103</v>
      </c>
      <c r="BP22" s="221"/>
      <c r="BQ22" s="137"/>
      <c r="BR22" s="222"/>
      <c r="BT22" s="223"/>
    </row>
    <row r="23" spans="1:72" s="22" customFormat="1" ht="130.9" customHeight="1" x14ac:dyDescent="0.25">
      <c r="A23" s="20"/>
      <c r="B23" s="194"/>
      <c r="C23" s="29"/>
      <c r="D23" s="29"/>
      <c r="E23" s="196"/>
      <c r="F23" s="20"/>
      <c r="G23" s="20"/>
      <c r="H23" s="20"/>
      <c r="I23" s="20"/>
      <c r="J23" s="202"/>
      <c r="K23" s="20"/>
      <c r="L23" s="20"/>
      <c r="M23" s="20" t="s">
        <v>310</v>
      </c>
      <c r="N23" s="20">
        <f>BD22</f>
        <v>0.14000000000000001</v>
      </c>
      <c r="O23" s="21">
        <f>N23*1058.82</f>
        <v>148.23480000000001</v>
      </c>
      <c r="P23" s="21"/>
      <c r="Q23" s="21">
        <f>O23*0.08</f>
        <v>11.858784</v>
      </c>
      <c r="R23" s="21">
        <f>O23*0.86</f>
        <v>127.48192800000001</v>
      </c>
      <c r="S23" s="21">
        <v>0</v>
      </c>
      <c r="T23" s="21">
        <f>O23*0.06</f>
        <v>8.894088</v>
      </c>
      <c r="U23" s="21">
        <f>SUM(Q23:T23)</f>
        <v>148.23480000000001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3"/>
      <c r="AM23" s="20"/>
      <c r="AN23" s="20"/>
      <c r="AO23" s="20"/>
      <c r="AP23" s="20"/>
      <c r="AQ23" s="20"/>
      <c r="AR23" s="20"/>
      <c r="AS23" s="20"/>
      <c r="AT23" s="203"/>
      <c r="AU23" s="20"/>
      <c r="AV23" s="20"/>
      <c r="AW23" s="20"/>
      <c r="AX23" s="20"/>
      <c r="AY23" s="20"/>
      <c r="AZ23" s="20"/>
      <c r="BA23" s="20"/>
      <c r="BB23" s="20"/>
      <c r="BC23" s="20"/>
      <c r="BD23" s="203"/>
      <c r="BE23" s="21"/>
      <c r="BF23" s="20"/>
      <c r="BG23" s="21"/>
      <c r="BH23" s="20"/>
      <c r="BI23" s="29"/>
      <c r="BJ23" s="29"/>
      <c r="BK23" s="20"/>
      <c r="BL23" s="20"/>
      <c r="BM23" s="20"/>
      <c r="BN23" s="193"/>
      <c r="BO23" s="24"/>
      <c r="BP23" s="180"/>
      <c r="BQ23" s="24"/>
      <c r="BR23" s="199"/>
      <c r="BT23" s="195"/>
    </row>
    <row r="24" spans="1:72" s="141" customFormat="1" ht="271.89999999999998" customHeight="1" x14ac:dyDescent="0.25">
      <c r="A24" s="130" t="s">
        <v>374</v>
      </c>
      <c r="B24" s="214">
        <v>41494243</v>
      </c>
      <c r="C24" s="215">
        <v>466.1</v>
      </c>
      <c r="D24" s="215"/>
      <c r="E24" s="216" t="s">
        <v>368</v>
      </c>
      <c r="F24" s="130">
        <v>6</v>
      </c>
      <c r="G24" s="130" t="s">
        <v>337</v>
      </c>
      <c r="H24" s="130" t="s">
        <v>135</v>
      </c>
      <c r="I24" s="130" t="s">
        <v>350</v>
      </c>
      <c r="J24" s="217" t="s">
        <v>359</v>
      </c>
      <c r="K24" s="130" t="s">
        <v>364</v>
      </c>
      <c r="L24" s="130" t="s">
        <v>391</v>
      </c>
      <c r="M24" s="130"/>
      <c r="N24" s="130"/>
      <c r="O24" s="218">
        <f>SUM(O25:O26)</f>
        <v>448.50439999999998</v>
      </c>
      <c r="P24" s="218">
        <f t="shared" ref="P24:U24" si="13">SUM(P25:P26)</f>
        <v>0</v>
      </c>
      <c r="Q24" s="218">
        <f t="shared" si="13"/>
        <v>35.856352000000001</v>
      </c>
      <c r="R24" s="218">
        <f t="shared" si="13"/>
        <v>383.05578399999996</v>
      </c>
      <c r="S24" s="218">
        <f t="shared" si="13"/>
        <v>2.91</v>
      </c>
      <c r="T24" s="218">
        <f t="shared" si="13"/>
        <v>26.682263999999996</v>
      </c>
      <c r="U24" s="218">
        <f t="shared" si="13"/>
        <v>448.50439999999992</v>
      </c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219"/>
      <c r="AM24" s="130"/>
      <c r="AN24" s="130"/>
      <c r="AO24" s="130"/>
      <c r="AP24" s="130"/>
      <c r="AQ24" s="130"/>
      <c r="AR24" s="130"/>
      <c r="AS24" s="130"/>
      <c r="AT24" s="219"/>
      <c r="AU24" s="130"/>
      <c r="AV24" s="130"/>
      <c r="AW24" s="130"/>
      <c r="AX24" s="130"/>
      <c r="AY24" s="130"/>
      <c r="AZ24" s="130"/>
      <c r="BA24" s="130"/>
      <c r="BB24" s="130" t="s">
        <v>243</v>
      </c>
      <c r="BC24" s="218">
        <f>U25</f>
        <v>3.8000000000000003</v>
      </c>
      <c r="BD24" s="219">
        <v>0.15</v>
      </c>
      <c r="BE24" s="218">
        <f>U26</f>
        <v>444.70439999999991</v>
      </c>
      <c r="BF24" s="130"/>
      <c r="BG24" s="218"/>
      <c r="BH24" s="130"/>
      <c r="BI24" s="215"/>
      <c r="BJ24" s="215"/>
      <c r="BK24" s="130"/>
      <c r="BL24" s="130"/>
      <c r="BM24" s="130"/>
      <c r="BN24" s="220">
        <f>BC24+BE24</f>
        <v>448.50439999999992</v>
      </c>
      <c r="BO24" s="137">
        <v>43099</v>
      </c>
      <c r="BP24" s="221"/>
      <c r="BQ24" s="137"/>
      <c r="BR24" s="222"/>
      <c r="BT24" s="223"/>
    </row>
    <row r="25" spans="1:72" s="22" customFormat="1" ht="148.9" customHeight="1" x14ac:dyDescent="0.25">
      <c r="A25" s="20"/>
      <c r="B25" s="194"/>
      <c r="C25" s="29"/>
      <c r="D25" s="29"/>
      <c r="E25" s="196"/>
      <c r="F25" s="20"/>
      <c r="G25" s="20"/>
      <c r="H25" s="20"/>
      <c r="I25" s="20"/>
      <c r="J25" s="202"/>
      <c r="K25" s="20"/>
      <c r="L25" s="20"/>
      <c r="M25" s="20" t="s">
        <v>311</v>
      </c>
      <c r="N25" s="20" t="str">
        <f>BB24</f>
        <v>Монтаж АВ-0,4 кВ (до 63 А)</v>
      </c>
      <c r="O25" s="21">
        <f>U25</f>
        <v>3.8000000000000003</v>
      </c>
      <c r="P25" s="21"/>
      <c r="Q25" s="21">
        <v>0.28000000000000003</v>
      </c>
      <c r="R25" s="21">
        <v>0.61</v>
      </c>
      <c r="S25" s="21">
        <v>2.91</v>
      </c>
      <c r="T25" s="21">
        <v>0</v>
      </c>
      <c r="U25" s="21">
        <f>SUM(Q25:T25)</f>
        <v>3.8000000000000003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3"/>
      <c r="AM25" s="20"/>
      <c r="AN25" s="20"/>
      <c r="AO25" s="20"/>
      <c r="AP25" s="20"/>
      <c r="AQ25" s="20"/>
      <c r="AR25" s="20"/>
      <c r="AS25" s="20"/>
      <c r="AT25" s="203"/>
      <c r="AU25" s="20"/>
      <c r="AV25" s="20"/>
      <c r="AW25" s="20"/>
      <c r="AX25" s="20"/>
      <c r="AY25" s="20"/>
      <c r="AZ25" s="20"/>
      <c r="BA25" s="20"/>
      <c r="BB25" s="20"/>
      <c r="BC25" s="20"/>
      <c r="BD25" s="203"/>
      <c r="BE25" s="21"/>
      <c r="BF25" s="20"/>
      <c r="BG25" s="21"/>
      <c r="BH25" s="20"/>
      <c r="BI25" s="29"/>
      <c r="BJ25" s="29"/>
      <c r="BK25" s="20"/>
      <c r="BL25" s="20"/>
      <c r="BM25" s="20"/>
      <c r="BN25" s="193"/>
      <c r="BO25" s="24"/>
      <c r="BP25" s="180"/>
      <c r="BQ25" s="24"/>
      <c r="BR25" s="199"/>
      <c r="BT25" s="195"/>
    </row>
    <row r="26" spans="1:72" s="22" customFormat="1" ht="148.9" customHeight="1" x14ac:dyDescent="0.25">
      <c r="A26" s="20"/>
      <c r="B26" s="194"/>
      <c r="C26" s="29"/>
      <c r="D26" s="29"/>
      <c r="E26" s="196"/>
      <c r="F26" s="20"/>
      <c r="G26" s="20"/>
      <c r="H26" s="20"/>
      <c r="I26" s="20"/>
      <c r="J26" s="202"/>
      <c r="K26" s="20"/>
      <c r="L26" s="20"/>
      <c r="M26" s="20" t="s">
        <v>310</v>
      </c>
      <c r="N26" s="20">
        <f>BD24</f>
        <v>0.15</v>
      </c>
      <c r="O26" s="21">
        <f>0.42*1058.82</f>
        <v>444.70439999999996</v>
      </c>
      <c r="P26" s="21"/>
      <c r="Q26" s="21">
        <f>O26*0.08</f>
        <v>35.576352</v>
      </c>
      <c r="R26" s="21">
        <f>O26*0.86</f>
        <v>382.44578399999995</v>
      </c>
      <c r="S26" s="21">
        <v>0</v>
      </c>
      <c r="T26" s="21">
        <f>O26*0.06</f>
        <v>26.682263999999996</v>
      </c>
      <c r="U26" s="21">
        <f>SUM(Q26:T26)</f>
        <v>444.70439999999991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3"/>
      <c r="AM26" s="20"/>
      <c r="AN26" s="20"/>
      <c r="AO26" s="20"/>
      <c r="AP26" s="20"/>
      <c r="AQ26" s="20"/>
      <c r="AR26" s="20"/>
      <c r="AS26" s="20"/>
      <c r="AT26" s="203"/>
      <c r="AU26" s="20"/>
      <c r="AV26" s="20"/>
      <c r="AW26" s="20"/>
      <c r="AX26" s="20"/>
      <c r="AY26" s="20"/>
      <c r="AZ26" s="20"/>
      <c r="BA26" s="20"/>
      <c r="BB26" s="20"/>
      <c r="BC26" s="20"/>
      <c r="BD26" s="203"/>
      <c r="BE26" s="21"/>
      <c r="BF26" s="20"/>
      <c r="BG26" s="21"/>
      <c r="BH26" s="20"/>
      <c r="BI26" s="29"/>
      <c r="BJ26" s="29"/>
      <c r="BK26" s="20"/>
      <c r="BL26" s="20"/>
      <c r="BM26" s="20"/>
      <c r="BN26" s="193"/>
      <c r="BO26" s="24"/>
      <c r="BP26" s="180"/>
      <c r="BQ26" s="24"/>
      <c r="BR26" s="199"/>
      <c r="BT26" s="195"/>
    </row>
    <row r="27" spans="1:72" s="141" customFormat="1" ht="271.89999999999998" customHeight="1" x14ac:dyDescent="0.25">
      <c r="A27" s="130" t="s">
        <v>375</v>
      </c>
      <c r="B27" s="214">
        <v>41494262</v>
      </c>
      <c r="C27" s="215">
        <v>466.1</v>
      </c>
      <c r="D27" s="215"/>
      <c r="E27" s="216" t="s">
        <v>368</v>
      </c>
      <c r="F27" s="130">
        <v>7</v>
      </c>
      <c r="G27" s="130" t="s">
        <v>338</v>
      </c>
      <c r="H27" s="130" t="s">
        <v>135</v>
      </c>
      <c r="I27" s="130" t="s">
        <v>351</v>
      </c>
      <c r="J27" s="217" t="s">
        <v>392</v>
      </c>
      <c r="K27" s="130" t="s">
        <v>393</v>
      </c>
      <c r="L27" s="130" t="s">
        <v>331</v>
      </c>
      <c r="M27" s="130"/>
      <c r="N27" s="130"/>
      <c r="O27" s="218"/>
      <c r="P27" s="218"/>
      <c r="Q27" s="218"/>
      <c r="R27" s="218"/>
      <c r="S27" s="218"/>
      <c r="T27" s="218"/>
      <c r="U27" s="218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219"/>
      <c r="AM27" s="130"/>
      <c r="AN27" s="130"/>
      <c r="AO27" s="130"/>
      <c r="AP27" s="130"/>
      <c r="AQ27" s="130"/>
      <c r="AR27" s="130"/>
      <c r="AS27" s="130"/>
      <c r="AT27" s="219"/>
      <c r="AU27" s="130"/>
      <c r="AV27" s="130"/>
      <c r="AW27" s="130"/>
      <c r="AX27" s="130"/>
      <c r="AY27" s="130"/>
      <c r="AZ27" s="130"/>
      <c r="BA27" s="130"/>
      <c r="BB27" s="130"/>
      <c r="BC27" s="130"/>
      <c r="BD27" s="219"/>
      <c r="BE27" s="218"/>
      <c r="BF27" s="130"/>
      <c r="BG27" s="218"/>
      <c r="BH27" s="130"/>
      <c r="BI27" s="215"/>
      <c r="BJ27" s="215"/>
      <c r="BK27" s="130"/>
      <c r="BL27" s="130"/>
      <c r="BM27" s="130"/>
      <c r="BN27" s="220"/>
      <c r="BO27" s="137">
        <v>43099</v>
      </c>
      <c r="BP27" s="221" t="s">
        <v>394</v>
      </c>
      <c r="BQ27" s="137"/>
      <c r="BR27" s="222"/>
      <c r="BT27" s="223"/>
    </row>
    <row r="28" spans="1:72" s="141" customFormat="1" ht="271.89999999999998" customHeight="1" x14ac:dyDescent="0.25">
      <c r="A28" s="130" t="s">
        <v>376</v>
      </c>
      <c r="B28" s="214">
        <v>41498724</v>
      </c>
      <c r="C28" s="215">
        <v>466.1</v>
      </c>
      <c r="D28" s="215"/>
      <c r="E28" s="216" t="s">
        <v>368</v>
      </c>
      <c r="F28" s="130">
        <v>6</v>
      </c>
      <c r="G28" s="130" t="s">
        <v>339</v>
      </c>
      <c r="H28" s="130" t="s">
        <v>135</v>
      </c>
      <c r="I28" s="130" t="s">
        <v>352</v>
      </c>
      <c r="J28" s="217" t="s">
        <v>395</v>
      </c>
      <c r="K28" s="130" t="s">
        <v>365</v>
      </c>
      <c r="L28" s="130" t="s">
        <v>396</v>
      </c>
      <c r="M28" s="130"/>
      <c r="N28" s="130"/>
      <c r="O28" s="218">
        <f>SUM(O29:O32)</f>
        <v>634.59299999999996</v>
      </c>
      <c r="P28" s="218">
        <f t="shared" ref="P28:U28" si="14">SUM(P29:P32)</f>
        <v>0</v>
      </c>
      <c r="Q28" s="218">
        <f t="shared" si="14"/>
        <v>32.413839999999993</v>
      </c>
      <c r="R28" s="218">
        <f t="shared" si="14"/>
        <v>217.71477999999999</v>
      </c>
      <c r="S28" s="218">
        <f t="shared" si="14"/>
        <v>367.03</v>
      </c>
      <c r="T28" s="218">
        <f t="shared" si="14"/>
        <v>17.434379999999997</v>
      </c>
      <c r="U28" s="218">
        <f t="shared" si="14"/>
        <v>634.59299999999996</v>
      </c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>
        <v>0.02</v>
      </c>
      <c r="AI28" s="218">
        <f>U29</f>
        <v>24.1</v>
      </c>
      <c r="AJ28" s="130"/>
      <c r="AK28" s="130"/>
      <c r="AL28" s="219">
        <v>1</v>
      </c>
      <c r="AM28" s="218">
        <f>U30</f>
        <v>83.37</v>
      </c>
      <c r="AN28" s="130"/>
      <c r="AO28" s="130"/>
      <c r="AP28" s="130"/>
      <c r="AQ28" s="130"/>
      <c r="AR28" s="130"/>
      <c r="AS28" s="130"/>
      <c r="AT28" s="219" t="s">
        <v>385</v>
      </c>
      <c r="AU28" s="218">
        <f>U31</f>
        <v>368.3</v>
      </c>
      <c r="AV28" s="130"/>
      <c r="AW28" s="130"/>
      <c r="AX28" s="130"/>
      <c r="AY28" s="130"/>
      <c r="AZ28" s="130"/>
      <c r="BA28" s="130"/>
      <c r="BB28" s="130"/>
      <c r="BC28" s="130"/>
      <c r="BD28" s="219">
        <v>0.15</v>
      </c>
      <c r="BE28" s="218">
        <f>U32</f>
        <v>158.82299999999998</v>
      </c>
      <c r="BF28" s="130"/>
      <c r="BG28" s="218"/>
      <c r="BH28" s="130"/>
      <c r="BI28" s="215"/>
      <c r="BJ28" s="215"/>
      <c r="BK28" s="130"/>
      <c r="BL28" s="130"/>
      <c r="BM28" s="130"/>
      <c r="BN28" s="220">
        <f>AI28+AM28+AU28+BE28</f>
        <v>634.59299999999996</v>
      </c>
      <c r="BO28" s="137">
        <v>43110</v>
      </c>
      <c r="BP28" s="221"/>
      <c r="BQ28" s="137"/>
      <c r="BR28" s="222"/>
      <c r="BT28" s="223"/>
    </row>
    <row r="29" spans="1:72" s="22" customFormat="1" ht="133.9" customHeight="1" x14ac:dyDescent="0.25">
      <c r="A29" s="20"/>
      <c r="B29" s="194"/>
      <c r="C29" s="29"/>
      <c r="D29" s="29"/>
      <c r="E29" s="196"/>
      <c r="F29" s="20"/>
      <c r="G29" s="20"/>
      <c r="H29" s="20"/>
      <c r="I29" s="20"/>
      <c r="J29" s="202"/>
      <c r="K29" s="20"/>
      <c r="L29" s="20"/>
      <c r="M29" s="20" t="s">
        <v>314</v>
      </c>
      <c r="N29" s="20">
        <f>AH28</f>
        <v>0.02</v>
      </c>
      <c r="O29" s="21">
        <f>N29*1205</f>
        <v>24.1</v>
      </c>
      <c r="P29" s="21"/>
      <c r="Q29" s="21">
        <f>O29*0.08</f>
        <v>1.9280000000000002</v>
      </c>
      <c r="R29" s="21">
        <f>O29*0.87</f>
        <v>20.967000000000002</v>
      </c>
      <c r="S29" s="21">
        <v>0</v>
      </c>
      <c r="T29" s="21">
        <f>O29*0.05</f>
        <v>1.2050000000000001</v>
      </c>
      <c r="U29" s="21">
        <f>SUM(Q29:T29)</f>
        <v>24.1</v>
      </c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3"/>
      <c r="AM29" s="20"/>
      <c r="AN29" s="20"/>
      <c r="AO29" s="20"/>
      <c r="AP29" s="20"/>
      <c r="AQ29" s="20"/>
      <c r="AR29" s="20"/>
      <c r="AS29" s="20"/>
      <c r="AT29" s="203"/>
      <c r="AU29" s="20"/>
      <c r="AV29" s="20"/>
      <c r="AW29" s="20"/>
      <c r="AX29" s="20"/>
      <c r="AY29" s="20"/>
      <c r="AZ29" s="20"/>
      <c r="BA29" s="20"/>
      <c r="BB29" s="20"/>
      <c r="BC29" s="20"/>
      <c r="BD29" s="203"/>
      <c r="BE29" s="21"/>
      <c r="BF29" s="20"/>
      <c r="BG29" s="21"/>
      <c r="BH29" s="20"/>
      <c r="BI29" s="29"/>
      <c r="BJ29" s="29"/>
      <c r="BK29" s="20"/>
      <c r="BL29" s="20"/>
      <c r="BM29" s="20"/>
      <c r="BN29" s="193"/>
      <c r="BO29" s="24"/>
      <c r="BP29" s="180"/>
      <c r="BQ29" s="24"/>
      <c r="BR29" s="199"/>
      <c r="BT29" s="195"/>
    </row>
    <row r="30" spans="1:72" s="22" customFormat="1" ht="133.9" customHeight="1" x14ac:dyDescent="0.25">
      <c r="A30" s="20"/>
      <c r="B30" s="194"/>
      <c r="C30" s="29"/>
      <c r="D30" s="29"/>
      <c r="E30" s="196"/>
      <c r="F30" s="20"/>
      <c r="G30" s="20"/>
      <c r="H30" s="20"/>
      <c r="I30" s="20"/>
      <c r="J30" s="202"/>
      <c r="K30" s="20"/>
      <c r="L30" s="20"/>
      <c r="M30" s="20" t="s">
        <v>316</v>
      </c>
      <c r="N30" s="20">
        <f>AL28</f>
        <v>1</v>
      </c>
      <c r="O30" s="21">
        <f>U30</f>
        <v>83.37</v>
      </c>
      <c r="P30" s="21"/>
      <c r="Q30" s="21">
        <f>6.18</f>
        <v>6.18</v>
      </c>
      <c r="R30" s="21">
        <f>10.37</f>
        <v>10.37</v>
      </c>
      <c r="S30" s="21">
        <f>64.78</f>
        <v>64.78</v>
      </c>
      <c r="T30" s="21">
        <f>2.04</f>
        <v>2.04</v>
      </c>
      <c r="U30" s="21">
        <f t="shared" ref="U30:U32" si="15">SUM(Q30:T30)</f>
        <v>83.37</v>
      </c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3"/>
      <c r="AM30" s="20"/>
      <c r="AN30" s="20"/>
      <c r="AO30" s="20"/>
      <c r="AP30" s="20"/>
      <c r="AQ30" s="20"/>
      <c r="AR30" s="20"/>
      <c r="AS30" s="20"/>
      <c r="AT30" s="203"/>
      <c r="AU30" s="20"/>
      <c r="AV30" s="20"/>
      <c r="AW30" s="20"/>
      <c r="AX30" s="20"/>
      <c r="AY30" s="20"/>
      <c r="AZ30" s="20"/>
      <c r="BA30" s="20"/>
      <c r="BB30" s="20"/>
      <c r="BC30" s="20"/>
      <c r="BD30" s="203"/>
      <c r="BE30" s="21"/>
      <c r="BF30" s="20"/>
      <c r="BG30" s="21"/>
      <c r="BH30" s="20"/>
      <c r="BI30" s="29"/>
      <c r="BJ30" s="29"/>
      <c r="BK30" s="20"/>
      <c r="BL30" s="20"/>
      <c r="BM30" s="20"/>
      <c r="BN30" s="193"/>
      <c r="BO30" s="24"/>
      <c r="BP30" s="180"/>
      <c r="BQ30" s="24"/>
      <c r="BR30" s="199"/>
      <c r="BT30" s="195"/>
    </row>
    <row r="31" spans="1:72" s="22" customFormat="1" ht="133.9" customHeight="1" x14ac:dyDescent="0.25">
      <c r="A31" s="20"/>
      <c r="B31" s="194"/>
      <c r="C31" s="29"/>
      <c r="D31" s="29"/>
      <c r="E31" s="196"/>
      <c r="F31" s="20"/>
      <c r="G31" s="20"/>
      <c r="H31" s="20"/>
      <c r="I31" s="20"/>
      <c r="J31" s="202"/>
      <c r="K31" s="20"/>
      <c r="L31" s="20"/>
      <c r="M31" s="20" t="s">
        <v>318</v>
      </c>
      <c r="N31" s="20" t="str">
        <f>AT28</f>
        <v>СТП 63 кВА (по патенту МРСК)</v>
      </c>
      <c r="O31" s="21">
        <f>U31</f>
        <v>368.3</v>
      </c>
      <c r="P31" s="21"/>
      <c r="Q31" s="21">
        <v>11.6</v>
      </c>
      <c r="R31" s="21">
        <v>49.79</v>
      </c>
      <c r="S31" s="21">
        <v>302.25</v>
      </c>
      <c r="T31" s="21">
        <v>4.66</v>
      </c>
      <c r="U31" s="21">
        <f t="shared" si="15"/>
        <v>368.3</v>
      </c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3"/>
      <c r="AM31" s="20"/>
      <c r="AN31" s="20"/>
      <c r="AO31" s="20"/>
      <c r="AP31" s="20"/>
      <c r="AQ31" s="20"/>
      <c r="AR31" s="20"/>
      <c r="AS31" s="20"/>
      <c r="AT31" s="203"/>
      <c r="AU31" s="20"/>
      <c r="AV31" s="20"/>
      <c r="AW31" s="20"/>
      <c r="AX31" s="20"/>
      <c r="AY31" s="20"/>
      <c r="AZ31" s="20"/>
      <c r="BA31" s="20"/>
      <c r="BB31" s="20"/>
      <c r="BC31" s="20"/>
      <c r="BD31" s="203"/>
      <c r="BE31" s="21"/>
      <c r="BF31" s="20"/>
      <c r="BG31" s="21"/>
      <c r="BH31" s="20"/>
      <c r="BI31" s="29"/>
      <c r="BJ31" s="29"/>
      <c r="BK31" s="20"/>
      <c r="BL31" s="20"/>
      <c r="BM31" s="20"/>
      <c r="BN31" s="193"/>
      <c r="BO31" s="24"/>
      <c r="BP31" s="180"/>
      <c r="BQ31" s="24"/>
      <c r="BR31" s="199"/>
      <c r="BT31" s="195"/>
    </row>
    <row r="32" spans="1:72" s="22" customFormat="1" ht="133.9" customHeight="1" x14ac:dyDescent="0.25">
      <c r="A32" s="20"/>
      <c r="B32" s="194"/>
      <c r="C32" s="29"/>
      <c r="D32" s="29"/>
      <c r="E32" s="196"/>
      <c r="F32" s="20"/>
      <c r="G32" s="20"/>
      <c r="H32" s="20"/>
      <c r="I32" s="20"/>
      <c r="J32" s="202"/>
      <c r="K32" s="20"/>
      <c r="L32" s="20"/>
      <c r="M32" s="20" t="s">
        <v>310</v>
      </c>
      <c r="N32" s="21">
        <f>BD28</f>
        <v>0.15</v>
      </c>
      <c r="O32" s="23">
        <f>N32*1058.82</f>
        <v>158.82299999999998</v>
      </c>
      <c r="P32" s="23"/>
      <c r="Q32" s="21">
        <f>O32*0.08</f>
        <v>12.705839999999998</v>
      </c>
      <c r="R32" s="21">
        <f>O32*0.86</f>
        <v>136.58777999999998</v>
      </c>
      <c r="S32" s="21">
        <v>0</v>
      </c>
      <c r="T32" s="21">
        <f>O32*0.06</f>
        <v>9.529379999999998</v>
      </c>
      <c r="U32" s="21">
        <f t="shared" si="15"/>
        <v>158.82299999999998</v>
      </c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3"/>
      <c r="AM32" s="20"/>
      <c r="AN32" s="20"/>
      <c r="AO32" s="20"/>
      <c r="AP32" s="20"/>
      <c r="AQ32" s="20"/>
      <c r="AR32" s="20"/>
      <c r="AS32" s="20"/>
      <c r="AT32" s="203"/>
      <c r="AU32" s="20"/>
      <c r="AV32" s="20"/>
      <c r="AW32" s="20"/>
      <c r="AX32" s="20"/>
      <c r="AY32" s="20"/>
      <c r="AZ32" s="20"/>
      <c r="BA32" s="20"/>
      <c r="BB32" s="20"/>
      <c r="BC32" s="20"/>
      <c r="BD32" s="203"/>
      <c r="BE32" s="21"/>
      <c r="BF32" s="20"/>
      <c r="BG32" s="21"/>
      <c r="BH32" s="20"/>
      <c r="BI32" s="29"/>
      <c r="BJ32" s="29"/>
      <c r="BK32" s="20"/>
      <c r="BL32" s="20"/>
      <c r="BM32" s="20"/>
      <c r="BN32" s="193"/>
      <c r="BO32" s="24"/>
      <c r="BP32" s="180"/>
      <c r="BQ32" s="24"/>
      <c r="BR32" s="199"/>
      <c r="BT32" s="195"/>
    </row>
    <row r="33" spans="1:72" s="141" customFormat="1" ht="187.9" customHeight="1" x14ac:dyDescent="0.25">
      <c r="A33" s="130" t="s">
        <v>377</v>
      </c>
      <c r="B33" s="214">
        <v>41501744</v>
      </c>
      <c r="C33" s="215">
        <v>466.1</v>
      </c>
      <c r="D33" s="215"/>
      <c r="E33" s="216" t="s">
        <v>368</v>
      </c>
      <c r="F33" s="130">
        <v>15</v>
      </c>
      <c r="G33" s="130" t="s">
        <v>340</v>
      </c>
      <c r="H33" s="130" t="s">
        <v>135</v>
      </c>
      <c r="I33" s="130" t="s">
        <v>353</v>
      </c>
      <c r="J33" s="217" t="s">
        <v>397</v>
      </c>
      <c r="K33" s="130" t="s">
        <v>398</v>
      </c>
      <c r="L33" s="130" t="s">
        <v>401</v>
      </c>
      <c r="M33" s="130"/>
      <c r="N33" s="130"/>
      <c r="O33" s="218">
        <f>SUM(O34:O35)</f>
        <v>136.34019999999998</v>
      </c>
      <c r="P33" s="218">
        <f t="shared" ref="P33:U33" si="16">SUM(P34:P35)</f>
        <v>0</v>
      </c>
      <c r="Q33" s="218">
        <f t="shared" si="16"/>
        <v>10.907216</v>
      </c>
      <c r="R33" s="218">
        <f t="shared" si="16"/>
        <v>117.25257199999999</v>
      </c>
      <c r="S33" s="218">
        <f t="shared" si="16"/>
        <v>0</v>
      </c>
      <c r="T33" s="218">
        <f t="shared" si="16"/>
        <v>8.1804119999999987</v>
      </c>
      <c r="U33" s="218">
        <f t="shared" si="16"/>
        <v>136.34019999999998</v>
      </c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219"/>
      <c r="AM33" s="130"/>
      <c r="AN33" s="130"/>
      <c r="AO33" s="130"/>
      <c r="AP33" s="130"/>
      <c r="AQ33" s="130"/>
      <c r="AR33" s="130"/>
      <c r="AS33" s="130"/>
      <c r="AT33" s="219"/>
      <c r="AU33" s="130"/>
      <c r="AV33" s="130"/>
      <c r="AW33" s="130"/>
      <c r="AX33" s="130"/>
      <c r="AY33" s="130"/>
      <c r="AZ33" s="130"/>
      <c r="BA33" s="130"/>
      <c r="BB33" s="130"/>
      <c r="BC33" s="130"/>
      <c r="BD33" s="219">
        <v>0.11</v>
      </c>
      <c r="BE33" s="218">
        <f>U34</f>
        <v>116.47019999999999</v>
      </c>
      <c r="BF33" s="130" t="s">
        <v>399</v>
      </c>
      <c r="BG33" s="218">
        <f>U35</f>
        <v>19.87</v>
      </c>
      <c r="BH33" s="130"/>
      <c r="BI33" s="215"/>
      <c r="BJ33" s="215"/>
      <c r="BK33" s="130"/>
      <c r="BL33" s="130"/>
      <c r="BM33" s="130"/>
      <c r="BN33" s="220">
        <f>BE33+BG33</f>
        <v>136.34019999999998</v>
      </c>
      <c r="BO33" s="137">
        <v>43114</v>
      </c>
      <c r="BP33" s="221"/>
      <c r="BQ33" s="137"/>
      <c r="BR33" s="222"/>
      <c r="BT33" s="223"/>
    </row>
    <row r="34" spans="1:72" s="22" customFormat="1" ht="145.9" customHeight="1" x14ac:dyDescent="0.25">
      <c r="A34" s="20"/>
      <c r="B34" s="194"/>
      <c r="C34" s="29"/>
      <c r="D34" s="29"/>
      <c r="E34" s="196"/>
      <c r="F34" s="20"/>
      <c r="G34" s="20"/>
      <c r="H34" s="20"/>
      <c r="I34" s="20"/>
      <c r="J34" s="202"/>
      <c r="K34" s="20"/>
      <c r="L34" s="20"/>
      <c r="M34" s="20" t="s">
        <v>310</v>
      </c>
      <c r="N34" s="21">
        <f>BD33</f>
        <v>0.11</v>
      </c>
      <c r="O34" s="23">
        <f>N34*1058.82</f>
        <v>116.47019999999999</v>
      </c>
      <c r="P34" s="23"/>
      <c r="Q34" s="21">
        <f>O34*0.08</f>
        <v>9.3176159999999992</v>
      </c>
      <c r="R34" s="21">
        <f>O34*0.86</f>
        <v>100.16437199999999</v>
      </c>
      <c r="S34" s="21">
        <v>0</v>
      </c>
      <c r="T34" s="21">
        <f>O34*0.06</f>
        <v>6.988211999999999</v>
      </c>
      <c r="U34" s="21">
        <f t="shared" ref="U34" si="17">SUM(Q34:T34)</f>
        <v>116.47019999999999</v>
      </c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3"/>
      <c r="AM34" s="20"/>
      <c r="AN34" s="20"/>
      <c r="AO34" s="20"/>
      <c r="AP34" s="20"/>
      <c r="AQ34" s="20"/>
      <c r="AR34" s="20"/>
      <c r="AS34" s="20"/>
      <c r="AT34" s="203"/>
      <c r="AU34" s="20"/>
      <c r="AV34" s="20"/>
      <c r="AW34" s="20"/>
      <c r="AX34" s="20"/>
      <c r="AY34" s="20"/>
      <c r="AZ34" s="20"/>
      <c r="BA34" s="20"/>
      <c r="BB34" s="20"/>
      <c r="BC34" s="20"/>
      <c r="BD34" s="203"/>
      <c r="BE34" s="21"/>
      <c r="BF34" s="20"/>
      <c r="BG34" s="21"/>
      <c r="BH34" s="20"/>
      <c r="BI34" s="29"/>
      <c r="BJ34" s="29"/>
      <c r="BK34" s="20"/>
      <c r="BL34" s="20"/>
      <c r="BM34" s="20"/>
      <c r="BN34" s="193"/>
      <c r="BO34" s="24"/>
      <c r="BP34" s="180"/>
      <c r="BQ34" s="24"/>
      <c r="BR34" s="199"/>
      <c r="BT34" s="195"/>
    </row>
    <row r="35" spans="1:72" s="22" customFormat="1" ht="145.9" customHeight="1" x14ac:dyDescent="0.25">
      <c r="A35" s="20"/>
      <c r="B35" s="194"/>
      <c r="C35" s="29"/>
      <c r="D35" s="29"/>
      <c r="E35" s="196"/>
      <c r="F35" s="20"/>
      <c r="G35" s="20"/>
      <c r="H35" s="20"/>
      <c r="I35" s="20"/>
      <c r="J35" s="202"/>
      <c r="K35" s="20"/>
      <c r="L35" s="20"/>
      <c r="M35" s="20" t="s">
        <v>400</v>
      </c>
      <c r="N35" s="20" t="str">
        <f>BF33</f>
        <v>реконструкция существующей ВЛИ-0,4 кВ в части монтажа подкоса к опоре</v>
      </c>
      <c r="O35" s="21">
        <v>19.87</v>
      </c>
      <c r="P35" s="21"/>
      <c r="Q35" s="21">
        <f>O35*0.08</f>
        <v>1.5896000000000001</v>
      </c>
      <c r="R35" s="21">
        <f>O35*0.86</f>
        <v>17.088200000000001</v>
      </c>
      <c r="S35" s="21">
        <v>0</v>
      </c>
      <c r="T35" s="21">
        <f>O35*0.06</f>
        <v>1.1921999999999999</v>
      </c>
      <c r="U35" s="21">
        <f t="shared" ref="U35" si="18">SUM(Q35:T35)</f>
        <v>19.87</v>
      </c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3"/>
      <c r="AM35" s="20"/>
      <c r="AN35" s="20"/>
      <c r="AO35" s="20"/>
      <c r="AP35" s="20"/>
      <c r="AQ35" s="20"/>
      <c r="AR35" s="20"/>
      <c r="AS35" s="20"/>
      <c r="AT35" s="203"/>
      <c r="AU35" s="20"/>
      <c r="AV35" s="20"/>
      <c r="AW35" s="20"/>
      <c r="AX35" s="20"/>
      <c r="AY35" s="20"/>
      <c r="AZ35" s="20"/>
      <c r="BA35" s="20"/>
      <c r="BB35" s="20"/>
      <c r="BC35" s="20"/>
      <c r="BD35" s="203"/>
      <c r="BE35" s="21"/>
      <c r="BF35" s="20"/>
      <c r="BG35" s="21"/>
      <c r="BH35" s="20"/>
      <c r="BI35" s="29"/>
      <c r="BJ35" s="29"/>
      <c r="BK35" s="20"/>
      <c r="BL35" s="20"/>
      <c r="BM35" s="20"/>
      <c r="BN35" s="193"/>
      <c r="BO35" s="24"/>
      <c r="BP35" s="180"/>
      <c r="BQ35" s="24"/>
      <c r="BR35" s="199"/>
      <c r="BT35" s="195"/>
    </row>
    <row r="36" spans="1:72" s="141" customFormat="1" ht="271.5" customHeight="1" x14ac:dyDescent="0.25">
      <c r="A36" s="130" t="s">
        <v>378</v>
      </c>
      <c r="B36" s="214">
        <v>41442212</v>
      </c>
      <c r="C36" s="215">
        <v>466.1</v>
      </c>
      <c r="D36" s="215"/>
      <c r="E36" s="216" t="s">
        <v>368</v>
      </c>
      <c r="F36" s="130">
        <v>12</v>
      </c>
      <c r="G36" s="130" t="s">
        <v>341</v>
      </c>
      <c r="H36" s="130" t="s">
        <v>138</v>
      </c>
      <c r="I36" s="130" t="s">
        <v>354</v>
      </c>
      <c r="J36" s="217" t="s">
        <v>360</v>
      </c>
      <c r="K36" s="130" t="s">
        <v>402</v>
      </c>
      <c r="L36" s="130" t="s">
        <v>403</v>
      </c>
      <c r="M36" s="130"/>
      <c r="N36" s="130"/>
      <c r="O36" s="218">
        <f>SUM(O37)</f>
        <v>179.99940000000001</v>
      </c>
      <c r="P36" s="218">
        <f t="shared" ref="P36" si="19">SUM(P37)</f>
        <v>0</v>
      </c>
      <c r="Q36" s="218">
        <f t="shared" ref="Q36" si="20">SUM(Q37)</f>
        <v>14.399952000000001</v>
      </c>
      <c r="R36" s="218">
        <f t="shared" ref="R36" si="21">SUM(R37)</f>
        <v>154.79948400000001</v>
      </c>
      <c r="S36" s="218">
        <f t="shared" ref="S36" si="22">SUM(S37)</f>
        <v>0</v>
      </c>
      <c r="T36" s="218">
        <f t="shared" ref="T36" si="23">SUM(T37)</f>
        <v>10.799963999999999</v>
      </c>
      <c r="U36" s="218">
        <f t="shared" ref="U36" si="24">SUM(U37)</f>
        <v>179.99940000000001</v>
      </c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219"/>
      <c r="AM36" s="130"/>
      <c r="AN36" s="130"/>
      <c r="AO36" s="130"/>
      <c r="AP36" s="130"/>
      <c r="AQ36" s="130"/>
      <c r="AR36" s="130"/>
      <c r="AS36" s="130"/>
      <c r="AT36" s="219"/>
      <c r="AU36" s="130"/>
      <c r="AV36" s="130"/>
      <c r="AW36" s="130"/>
      <c r="AX36" s="130"/>
      <c r="AY36" s="130"/>
      <c r="AZ36" s="130"/>
      <c r="BA36" s="130"/>
      <c r="BB36" s="130"/>
      <c r="BC36" s="130"/>
      <c r="BD36" s="219">
        <v>0.17</v>
      </c>
      <c r="BE36" s="218">
        <f>U37</f>
        <v>179.99940000000001</v>
      </c>
      <c r="BF36" s="130"/>
      <c r="BG36" s="218"/>
      <c r="BH36" s="130"/>
      <c r="BI36" s="215"/>
      <c r="BJ36" s="215"/>
      <c r="BK36" s="130"/>
      <c r="BL36" s="130"/>
      <c r="BM36" s="130"/>
      <c r="BN36" s="220">
        <f>BE36</f>
        <v>179.99940000000001</v>
      </c>
      <c r="BO36" s="137">
        <v>43107</v>
      </c>
      <c r="BP36" s="221"/>
      <c r="BQ36" s="137"/>
      <c r="BR36" s="222"/>
      <c r="BT36" s="223"/>
    </row>
    <row r="37" spans="1:72" s="22" customFormat="1" ht="175.15" customHeight="1" x14ac:dyDescent="0.25">
      <c r="A37" s="20"/>
      <c r="B37" s="194"/>
      <c r="C37" s="29"/>
      <c r="D37" s="29"/>
      <c r="E37" s="196"/>
      <c r="F37" s="20"/>
      <c r="G37" s="20"/>
      <c r="H37" s="20"/>
      <c r="I37" s="20"/>
      <c r="J37" s="202"/>
      <c r="K37" s="20"/>
      <c r="L37" s="20"/>
      <c r="M37" s="20" t="s">
        <v>310</v>
      </c>
      <c r="N37" s="20">
        <f>BD36</f>
        <v>0.17</v>
      </c>
      <c r="O37" s="21">
        <f>N37*1058.82</f>
        <v>179.99940000000001</v>
      </c>
      <c r="P37" s="21"/>
      <c r="Q37" s="21">
        <f>O37*0.08</f>
        <v>14.399952000000001</v>
      </c>
      <c r="R37" s="21">
        <f>O37*0.86</f>
        <v>154.79948400000001</v>
      </c>
      <c r="S37" s="21">
        <v>0</v>
      </c>
      <c r="T37" s="21">
        <f>O37*0.06</f>
        <v>10.799963999999999</v>
      </c>
      <c r="U37" s="21">
        <f>SUM(Q37:T37)</f>
        <v>179.99940000000001</v>
      </c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3"/>
      <c r="AM37" s="20"/>
      <c r="AN37" s="20"/>
      <c r="AO37" s="20"/>
      <c r="AP37" s="20"/>
      <c r="AQ37" s="20"/>
      <c r="AR37" s="20"/>
      <c r="AS37" s="20"/>
      <c r="AT37" s="203"/>
      <c r="AU37" s="20"/>
      <c r="AV37" s="20"/>
      <c r="AW37" s="20"/>
      <c r="AX37" s="20"/>
      <c r="AY37" s="20"/>
      <c r="AZ37" s="20"/>
      <c r="BA37" s="20"/>
      <c r="BB37" s="20"/>
      <c r="BC37" s="20"/>
      <c r="BD37" s="203"/>
      <c r="BE37" s="21"/>
      <c r="BF37" s="20"/>
      <c r="BG37" s="21"/>
      <c r="BH37" s="20"/>
      <c r="BI37" s="29"/>
      <c r="BJ37" s="29"/>
      <c r="BK37" s="20"/>
      <c r="BL37" s="20"/>
      <c r="BM37" s="20"/>
      <c r="BN37" s="193"/>
      <c r="BO37" s="24"/>
      <c r="BP37" s="180"/>
      <c r="BQ37" s="24"/>
      <c r="BR37" s="199"/>
      <c r="BT37" s="195"/>
    </row>
    <row r="38" spans="1:72" s="141" customFormat="1" ht="271.89999999999998" customHeight="1" x14ac:dyDescent="0.25">
      <c r="A38" s="130" t="s">
        <v>379</v>
      </c>
      <c r="B38" s="214">
        <v>41497224</v>
      </c>
      <c r="C38" s="215">
        <v>466.1</v>
      </c>
      <c r="D38" s="215"/>
      <c r="E38" s="216" t="s">
        <v>368</v>
      </c>
      <c r="F38" s="130">
        <v>14.5</v>
      </c>
      <c r="G38" s="130" t="s">
        <v>342</v>
      </c>
      <c r="H38" s="130" t="s">
        <v>138</v>
      </c>
      <c r="I38" s="130" t="s">
        <v>355</v>
      </c>
      <c r="J38" s="217" t="s">
        <v>405</v>
      </c>
      <c r="K38" s="130" t="s">
        <v>366</v>
      </c>
      <c r="L38" s="130" t="s">
        <v>404</v>
      </c>
      <c r="M38" s="130"/>
      <c r="N38" s="130"/>
      <c r="O38" s="218">
        <f>SUM(O39)</f>
        <v>232.94039999999998</v>
      </c>
      <c r="P38" s="218">
        <f t="shared" ref="P38" si="25">SUM(P39)</f>
        <v>0</v>
      </c>
      <c r="Q38" s="218">
        <f t="shared" ref="Q38" si="26">SUM(Q39)</f>
        <v>18.635231999999998</v>
      </c>
      <c r="R38" s="218">
        <f t="shared" ref="R38" si="27">SUM(R39)</f>
        <v>200.32874399999997</v>
      </c>
      <c r="S38" s="218">
        <f t="shared" ref="S38" si="28">SUM(S39)</f>
        <v>0</v>
      </c>
      <c r="T38" s="218">
        <f t="shared" ref="T38" si="29">SUM(T39)</f>
        <v>13.976423999999998</v>
      </c>
      <c r="U38" s="218">
        <f t="shared" ref="U38" si="30">SUM(U39)</f>
        <v>232.94039999999998</v>
      </c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219"/>
      <c r="AM38" s="130"/>
      <c r="AN38" s="130"/>
      <c r="AO38" s="130"/>
      <c r="AP38" s="130"/>
      <c r="AQ38" s="130"/>
      <c r="AR38" s="130"/>
      <c r="AS38" s="130"/>
      <c r="AT38" s="219"/>
      <c r="AU38" s="130"/>
      <c r="AV38" s="130"/>
      <c r="AW38" s="130"/>
      <c r="AX38" s="130"/>
      <c r="AY38" s="130"/>
      <c r="AZ38" s="130"/>
      <c r="BA38" s="130"/>
      <c r="BB38" s="130"/>
      <c r="BC38" s="130"/>
      <c r="BD38" s="219">
        <v>0.22</v>
      </c>
      <c r="BE38" s="218">
        <f>U39</f>
        <v>232.94039999999998</v>
      </c>
      <c r="BF38" s="130"/>
      <c r="BG38" s="218"/>
      <c r="BH38" s="130"/>
      <c r="BI38" s="215"/>
      <c r="BJ38" s="215"/>
      <c r="BK38" s="130"/>
      <c r="BL38" s="130"/>
      <c r="BM38" s="130"/>
      <c r="BN38" s="220">
        <f>BE38</f>
        <v>232.94039999999998</v>
      </c>
      <c r="BO38" s="137">
        <v>43099</v>
      </c>
      <c r="BP38" s="221"/>
      <c r="BQ38" s="137"/>
      <c r="BR38" s="222"/>
      <c r="BT38" s="223"/>
    </row>
    <row r="39" spans="1:72" s="22" customFormat="1" ht="154.9" customHeight="1" x14ac:dyDescent="0.25">
      <c r="A39" s="20"/>
      <c r="B39" s="194"/>
      <c r="C39" s="29"/>
      <c r="D39" s="29"/>
      <c r="E39" s="196"/>
      <c r="F39" s="20"/>
      <c r="G39" s="20"/>
      <c r="H39" s="20"/>
      <c r="I39" s="20"/>
      <c r="J39" s="202"/>
      <c r="K39" s="20"/>
      <c r="L39" s="20"/>
      <c r="M39" s="20" t="s">
        <v>310</v>
      </c>
      <c r="N39" s="20">
        <f>BD38</f>
        <v>0.22</v>
      </c>
      <c r="O39" s="21">
        <f>N39*1058.82</f>
        <v>232.94039999999998</v>
      </c>
      <c r="P39" s="21"/>
      <c r="Q39" s="21">
        <f>O39*0.08</f>
        <v>18.635231999999998</v>
      </c>
      <c r="R39" s="21">
        <f>O39*0.86</f>
        <v>200.32874399999997</v>
      </c>
      <c r="S39" s="21">
        <v>0</v>
      </c>
      <c r="T39" s="21">
        <f>O39*0.06</f>
        <v>13.976423999999998</v>
      </c>
      <c r="U39" s="21">
        <f>SUM(Q39:T39)</f>
        <v>232.94039999999998</v>
      </c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3"/>
      <c r="AM39" s="20"/>
      <c r="AN39" s="20"/>
      <c r="AO39" s="20"/>
      <c r="AP39" s="20"/>
      <c r="AQ39" s="20"/>
      <c r="AR39" s="20"/>
      <c r="AS39" s="20"/>
      <c r="AT39" s="203"/>
      <c r="AU39" s="20"/>
      <c r="AV39" s="20"/>
      <c r="AW39" s="20"/>
      <c r="AX39" s="20"/>
      <c r="AY39" s="20"/>
      <c r="AZ39" s="20"/>
      <c r="BA39" s="20"/>
      <c r="BB39" s="20"/>
      <c r="BC39" s="20"/>
      <c r="BD39" s="203"/>
      <c r="BE39" s="21"/>
      <c r="BF39" s="20"/>
      <c r="BG39" s="21"/>
      <c r="BH39" s="20"/>
      <c r="BI39" s="29"/>
      <c r="BJ39" s="29"/>
      <c r="BK39" s="20"/>
      <c r="BL39" s="20"/>
      <c r="BM39" s="20"/>
      <c r="BN39" s="193"/>
      <c r="BO39" s="24"/>
      <c r="BP39" s="180"/>
      <c r="BQ39" s="24"/>
      <c r="BR39" s="199"/>
      <c r="BT39" s="195"/>
    </row>
    <row r="40" spans="1:72" s="141" customFormat="1" ht="271.89999999999998" customHeight="1" x14ac:dyDescent="0.25">
      <c r="A40" s="130" t="s">
        <v>380</v>
      </c>
      <c r="B40" s="214">
        <v>41496831</v>
      </c>
      <c r="C40" s="215">
        <v>466.1</v>
      </c>
      <c r="D40" s="215"/>
      <c r="E40" s="216" t="s">
        <v>368</v>
      </c>
      <c r="F40" s="130">
        <v>15</v>
      </c>
      <c r="G40" s="130" t="s">
        <v>343</v>
      </c>
      <c r="H40" s="130" t="s">
        <v>136</v>
      </c>
      <c r="I40" s="130" t="s">
        <v>356</v>
      </c>
      <c r="J40" s="217" t="s">
        <v>406</v>
      </c>
      <c r="K40" s="130" t="s">
        <v>367</v>
      </c>
      <c r="L40" s="130" t="s">
        <v>407</v>
      </c>
      <c r="M40" s="130"/>
      <c r="N40" s="130"/>
      <c r="O40" s="218">
        <f>SUM(O41)</f>
        <v>116.47019999999999</v>
      </c>
      <c r="P40" s="218">
        <f t="shared" ref="P40" si="31">SUM(P41)</f>
        <v>0</v>
      </c>
      <c r="Q40" s="218">
        <f t="shared" ref="Q40" si="32">SUM(Q41)</f>
        <v>9.3176159999999992</v>
      </c>
      <c r="R40" s="218">
        <f t="shared" ref="R40" si="33">SUM(R41)</f>
        <v>100.16437199999999</v>
      </c>
      <c r="S40" s="218">
        <f t="shared" ref="S40" si="34">SUM(S41)</f>
        <v>0</v>
      </c>
      <c r="T40" s="218">
        <f t="shared" ref="T40" si="35">SUM(T41)</f>
        <v>6.988211999999999</v>
      </c>
      <c r="U40" s="218">
        <f t="shared" ref="U40" si="36">SUM(U41)</f>
        <v>116.47019999999999</v>
      </c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219"/>
      <c r="AM40" s="130"/>
      <c r="AN40" s="130"/>
      <c r="AO40" s="130"/>
      <c r="AP40" s="130"/>
      <c r="AQ40" s="130"/>
      <c r="AR40" s="130"/>
      <c r="AS40" s="130"/>
      <c r="AT40" s="219"/>
      <c r="AU40" s="130"/>
      <c r="AV40" s="130"/>
      <c r="AW40" s="130"/>
      <c r="AX40" s="130"/>
      <c r="AY40" s="130"/>
      <c r="AZ40" s="130"/>
      <c r="BA40" s="130"/>
      <c r="BB40" s="130"/>
      <c r="BC40" s="130"/>
      <c r="BD40" s="219">
        <v>0.11</v>
      </c>
      <c r="BE40" s="218">
        <f>U41</f>
        <v>116.47019999999999</v>
      </c>
      <c r="BF40" s="130"/>
      <c r="BG40" s="218"/>
      <c r="BH40" s="130"/>
      <c r="BI40" s="215"/>
      <c r="BJ40" s="215"/>
      <c r="BK40" s="130"/>
      <c r="BL40" s="130"/>
      <c r="BM40" s="130"/>
      <c r="BN40" s="220">
        <f>BE40</f>
        <v>116.47019999999999</v>
      </c>
      <c r="BO40" s="137">
        <v>43098</v>
      </c>
      <c r="BP40" s="221"/>
      <c r="BQ40" s="137"/>
      <c r="BR40" s="222"/>
      <c r="BT40" s="223"/>
    </row>
    <row r="41" spans="1:72" s="22" customFormat="1" ht="130.9" customHeight="1" x14ac:dyDescent="0.25">
      <c r="A41" s="20"/>
      <c r="B41" s="194"/>
      <c r="C41" s="29"/>
      <c r="D41" s="29"/>
      <c r="E41" s="196"/>
      <c r="F41" s="20"/>
      <c r="G41" s="20"/>
      <c r="H41" s="20"/>
      <c r="I41" s="20"/>
      <c r="J41" s="202"/>
      <c r="K41" s="20"/>
      <c r="L41" s="20"/>
      <c r="M41" s="20" t="s">
        <v>310</v>
      </c>
      <c r="N41" s="20">
        <f>BD40</f>
        <v>0.11</v>
      </c>
      <c r="O41" s="21">
        <f>N41*1058.82</f>
        <v>116.47019999999999</v>
      </c>
      <c r="P41" s="21"/>
      <c r="Q41" s="21">
        <f>O41*0.08</f>
        <v>9.3176159999999992</v>
      </c>
      <c r="R41" s="21">
        <f>O41*0.86</f>
        <v>100.16437199999999</v>
      </c>
      <c r="S41" s="21">
        <v>0</v>
      </c>
      <c r="T41" s="21">
        <f>O41*0.06</f>
        <v>6.988211999999999</v>
      </c>
      <c r="U41" s="21">
        <f>SUM(Q41:T41)</f>
        <v>116.47019999999999</v>
      </c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3"/>
      <c r="AM41" s="20"/>
      <c r="AN41" s="20"/>
      <c r="AO41" s="20"/>
      <c r="AP41" s="20"/>
      <c r="AQ41" s="20"/>
      <c r="AR41" s="20"/>
      <c r="AS41" s="20"/>
      <c r="AT41" s="203"/>
      <c r="AU41" s="20"/>
      <c r="AV41" s="20"/>
      <c r="AW41" s="20"/>
      <c r="AX41" s="20"/>
      <c r="AY41" s="20"/>
      <c r="AZ41" s="20"/>
      <c r="BA41" s="20"/>
      <c r="BB41" s="20"/>
      <c r="BC41" s="20"/>
      <c r="BD41" s="203"/>
      <c r="BE41" s="21"/>
      <c r="BF41" s="20"/>
      <c r="BG41" s="21"/>
      <c r="BH41" s="20"/>
      <c r="BI41" s="29"/>
      <c r="BJ41" s="29"/>
      <c r="BK41" s="20"/>
      <c r="BL41" s="20"/>
      <c r="BM41" s="20"/>
      <c r="BN41" s="193"/>
      <c r="BO41" s="24"/>
      <c r="BP41" s="180"/>
      <c r="BQ41" s="24"/>
      <c r="BR41" s="199"/>
      <c r="BT41" s="195"/>
    </row>
    <row r="42" spans="1:72" s="212" customFormat="1" ht="157.9" customHeight="1" x14ac:dyDescent="0.25">
      <c r="A42" s="201"/>
      <c r="B42" s="204"/>
      <c r="C42" s="205"/>
      <c r="D42" s="205"/>
      <c r="E42" s="205"/>
      <c r="F42" s="201"/>
      <c r="G42" s="201"/>
      <c r="H42" s="201"/>
      <c r="I42" s="201"/>
      <c r="J42" s="206"/>
      <c r="K42" s="201"/>
      <c r="L42" s="201"/>
      <c r="M42" s="207" t="s">
        <v>408</v>
      </c>
      <c r="N42" s="201"/>
      <c r="O42" s="208">
        <f>O4+O9+O14+O17+O22+O24+O28+O33+O36+O38+O40</f>
        <v>4116.5262000000002</v>
      </c>
      <c r="P42" s="208">
        <f t="shared" ref="P42:BN42" si="37">P4+P9+P14+P17+P22+P24+P28+P33+P36+P38+P40</f>
        <v>0</v>
      </c>
      <c r="Q42" s="208">
        <f t="shared" si="37"/>
        <v>273.72369600000002</v>
      </c>
      <c r="R42" s="208">
        <f t="shared" si="37"/>
        <v>2501.089352</v>
      </c>
      <c r="S42" s="208">
        <f t="shared" si="37"/>
        <v>1171.69</v>
      </c>
      <c r="T42" s="208">
        <f t="shared" si="37"/>
        <v>170.02315199999998</v>
      </c>
      <c r="U42" s="208">
        <f t="shared" si="37"/>
        <v>4116.5262000000002</v>
      </c>
      <c r="V42" s="208">
        <f t="shared" si="37"/>
        <v>0</v>
      </c>
      <c r="W42" s="208">
        <f t="shared" si="37"/>
        <v>0</v>
      </c>
      <c r="X42" s="208">
        <f t="shared" si="37"/>
        <v>0</v>
      </c>
      <c r="Y42" s="208">
        <f t="shared" si="37"/>
        <v>0</v>
      </c>
      <c r="Z42" s="208">
        <f t="shared" si="37"/>
        <v>0</v>
      </c>
      <c r="AA42" s="208">
        <f t="shared" si="37"/>
        <v>0</v>
      </c>
      <c r="AB42" s="208">
        <f t="shared" si="37"/>
        <v>0</v>
      </c>
      <c r="AC42" s="208">
        <f t="shared" si="37"/>
        <v>0</v>
      </c>
      <c r="AD42" s="208">
        <f t="shared" si="37"/>
        <v>0</v>
      </c>
      <c r="AE42" s="208">
        <f t="shared" si="37"/>
        <v>0</v>
      </c>
      <c r="AF42" s="208">
        <f t="shared" si="37"/>
        <v>0</v>
      </c>
      <c r="AG42" s="208">
        <f t="shared" si="37"/>
        <v>0</v>
      </c>
      <c r="AH42" s="208"/>
      <c r="AI42" s="208">
        <f t="shared" si="37"/>
        <v>542.25</v>
      </c>
      <c r="AJ42" s="208">
        <f t="shared" si="37"/>
        <v>0</v>
      </c>
      <c r="AK42" s="208">
        <f t="shared" si="37"/>
        <v>0</v>
      </c>
      <c r="AL42" s="208"/>
      <c r="AM42" s="208">
        <f t="shared" si="37"/>
        <v>333.48</v>
      </c>
      <c r="AN42" s="208">
        <f t="shared" si="37"/>
        <v>0</v>
      </c>
      <c r="AO42" s="208">
        <f t="shared" si="37"/>
        <v>0</v>
      </c>
      <c r="AP42" s="208">
        <f t="shared" si="37"/>
        <v>0</v>
      </c>
      <c r="AQ42" s="208">
        <f t="shared" si="37"/>
        <v>0</v>
      </c>
      <c r="AR42" s="208">
        <f t="shared" si="37"/>
        <v>0</v>
      </c>
      <c r="AS42" s="208">
        <f t="shared" si="37"/>
        <v>0</v>
      </c>
      <c r="AT42" s="208"/>
      <c r="AU42" s="208">
        <f t="shared" si="37"/>
        <v>1104.9000000000001</v>
      </c>
      <c r="AV42" s="208">
        <f t="shared" si="37"/>
        <v>0</v>
      </c>
      <c r="AW42" s="208">
        <f t="shared" si="37"/>
        <v>0</v>
      </c>
      <c r="AX42" s="208">
        <f t="shared" si="37"/>
        <v>0</v>
      </c>
      <c r="AY42" s="208">
        <f t="shared" si="37"/>
        <v>0</v>
      </c>
      <c r="AZ42" s="208">
        <f t="shared" si="37"/>
        <v>0</v>
      </c>
      <c r="BA42" s="208">
        <f t="shared" si="37"/>
        <v>0</v>
      </c>
      <c r="BB42" s="208"/>
      <c r="BC42" s="208">
        <f t="shared" si="37"/>
        <v>7.6000000000000005</v>
      </c>
      <c r="BD42" s="208"/>
      <c r="BE42" s="208">
        <f t="shared" si="37"/>
        <v>1916.4641999999997</v>
      </c>
      <c r="BF42" s="208"/>
      <c r="BG42" s="208">
        <f t="shared" si="37"/>
        <v>96.38000000000001</v>
      </c>
      <c r="BH42" s="208">
        <f t="shared" si="37"/>
        <v>0</v>
      </c>
      <c r="BI42" s="208">
        <f t="shared" si="37"/>
        <v>0</v>
      </c>
      <c r="BJ42" s="208">
        <f t="shared" si="37"/>
        <v>0</v>
      </c>
      <c r="BK42" s="208">
        <f t="shared" si="37"/>
        <v>0</v>
      </c>
      <c r="BL42" s="208"/>
      <c r="BM42" s="208">
        <f t="shared" si="37"/>
        <v>115.452</v>
      </c>
      <c r="BN42" s="208">
        <f t="shared" si="37"/>
        <v>4116.5262000000002</v>
      </c>
      <c r="BO42" s="209"/>
      <c r="BP42" s="210"/>
      <c r="BQ42" s="209"/>
      <c r="BR42" s="211"/>
      <c r="BT42" s="213"/>
    </row>
    <row r="43" spans="1:72" s="22" customFormat="1" ht="271.89999999999998" customHeight="1" x14ac:dyDescent="0.25">
      <c r="A43" s="20"/>
      <c r="B43" s="194"/>
      <c r="C43" s="29"/>
      <c r="D43" s="29"/>
      <c r="E43" s="29"/>
      <c r="F43" s="20"/>
      <c r="G43" s="20"/>
      <c r="H43" s="20"/>
      <c r="I43" s="20"/>
      <c r="J43" s="197"/>
      <c r="K43" s="20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198"/>
      <c r="AM43" s="20"/>
      <c r="AN43" s="20"/>
      <c r="AO43" s="20"/>
      <c r="AP43" s="20"/>
      <c r="AQ43" s="20"/>
      <c r="AR43" s="20"/>
      <c r="AS43" s="20"/>
      <c r="AT43" s="198"/>
      <c r="AU43" s="20"/>
      <c r="AV43" s="20"/>
      <c r="AW43" s="20"/>
      <c r="AX43" s="20"/>
      <c r="AY43" s="20"/>
      <c r="AZ43" s="20"/>
      <c r="BA43" s="20"/>
      <c r="BB43" s="20"/>
      <c r="BC43" s="20"/>
      <c r="BD43" s="198"/>
      <c r="BE43" s="21"/>
      <c r="BF43" s="20"/>
      <c r="BG43" s="21"/>
      <c r="BH43" s="20"/>
      <c r="BI43" s="29"/>
      <c r="BJ43" s="29"/>
      <c r="BK43" s="20"/>
      <c r="BL43" s="20"/>
      <c r="BM43" s="20"/>
      <c r="BN43" s="193"/>
      <c r="BO43" s="24"/>
      <c r="BP43" s="180"/>
      <c r="BQ43" s="24"/>
      <c r="BR43" s="199"/>
      <c r="BT43" s="195"/>
    </row>
    <row r="44" spans="1:72" s="22" customFormat="1" ht="271.89999999999998" customHeight="1" x14ac:dyDescent="0.25">
      <c r="A44" s="20"/>
      <c r="B44" s="194"/>
      <c r="C44" s="29"/>
      <c r="D44" s="29"/>
      <c r="E44" s="29"/>
      <c r="F44" s="20"/>
      <c r="G44" s="20"/>
      <c r="H44" s="20"/>
      <c r="I44" s="20"/>
      <c r="J44" s="197"/>
      <c r="K44" s="20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198"/>
      <c r="AM44" s="20"/>
      <c r="AN44" s="20"/>
      <c r="AO44" s="20"/>
      <c r="AP44" s="20"/>
      <c r="AQ44" s="20"/>
      <c r="AR44" s="20"/>
      <c r="AS44" s="20"/>
      <c r="AT44" s="198"/>
      <c r="AU44" s="20"/>
      <c r="AV44" s="20"/>
      <c r="AW44" s="20"/>
      <c r="AX44" s="20"/>
      <c r="AY44" s="20"/>
      <c r="AZ44" s="20"/>
      <c r="BA44" s="20"/>
      <c r="BB44" s="20"/>
      <c r="BC44" s="20"/>
      <c r="BD44" s="198"/>
      <c r="BE44" s="21"/>
      <c r="BF44" s="20"/>
      <c r="BG44" s="21"/>
      <c r="BH44" s="20"/>
      <c r="BI44" s="29"/>
      <c r="BJ44" s="29"/>
      <c r="BK44" s="20"/>
      <c r="BL44" s="20"/>
      <c r="BM44" s="20"/>
      <c r="BN44" s="193"/>
      <c r="BO44" s="24"/>
      <c r="BP44" s="180"/>
      <c r="BQ44" s="24"/>
      <c r="BR44" s="199"/>
      <c r="BT44" s="195"/>
    </row>
    <row r="45" spans="1:72" s="22" customFormat="1" ht="271.89999999999998" customHeight="1" x14ac:dyDescent="0.25">
      <c r="A45" s="20"/>
      <c r="B45" s="194"/>
      <c r="C45" s="29"/>
      <c r="D45" s="29"/>
      <c r="E45" s="29"/>
      <c r="F45" s="20"/>
      <c r="G45" s="20"/>
      <c r="H45" s="20"/>
      <c r="I45" s="20"/>
      <c r="J45" s="197"/>
      <c r="K45" s="20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198"/>
      <c r="AM45" s="20"/>
      <c r="AN45" s="20"/>
      <c r="AO45" s="20"/>
      <c r="AP45" s="20"/>
      <c r="AQ45" s="20"/>
      <c r="AR45" s="20"/>
      <c r="AS45" s="20"/>
      <c r="AT45" s="198"/>
      <c r="AU45" s="20"/>
      <c r="AV45" s="20"/>
      <c r="AW45" s="20"/>
      <c r="AX45" s="20"/>
      <c r="AY45" s="20"/>
      <c r="AZ45" s="20"/>
      <c r="BA45" s="20"/>
      <c r="BB45" s="20"/>
      <c r="BC45" s="20"/>
      <c r="BD45" s="198"/>
      <c r="BE45" s="21"/>
      <c r="BF45" s="20"/>
      <c r="BG45" s="21"/>
      <c r="BH45" s="20"/>
      <c r="BI45" s="29"/>
      <c r="BJ45" s="29"/>
      <c r="BK45" s="20"/>
      <c r="BL45" s="20"/>
      <c r="BM45" s="20"/>
      <c r="BN45" s="193"/>
      <c r="BO45" s="24"/>
      <c r="BP45" s="180"/>
      <c r="BQ45" s="24"/>
      <c r="BR45" s="199"/>
      <c r="BT45" s="195"/>
    </row>
    <row r="46" spans="1:72" s="22" customFormat="1" ht="271.89999999999998" customHeight="1" x14ac:dyDescent="0.25">
      <c r="A46" s="20"/>
      <c r="B46" s="194"/>
      <c r="C46" s="29"/>
      <c r="D46" s="29"/>
      <c r="E46" s="29"/>
      <c r="F46" s="20"/>
      <c r="G46" s="20"/>
      <c r="H46" s="20"/>
      <c r="I46" s="20"/>
      <c r="J46" s="197"/>
      <c r="K46" s="20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198"/>
      <c r="AM46" s="20"/>
      <c r="AN46" s="20"/>
      <c r="AO46" s="20"/>
      <c r="AP46" s="20"/>
      <c r="AQ46" s="20"/>
      <c r="AR46" s="20"/>
      <c r="AS46" s="20"/>
      <c r="AT46" s="198"/>
      <c r="AU46" s="20"/>
      <c r="AV46" s="20"/>
      <c r="AW46" s="20"/>
      <c r="AX46" s="20"/>
      <c r="AY46" s="20"/>
      <c r="AZ46" s="20"/>
      <c r="BA46" s="20"/>
      <c r="BB46" s="20"/>
      <c r="BC46" s="20"/>
      <c r="BD46" s="198"/>
      <c r="BE46" s="21"/>
      <c r="BF46" s="20"/>
      <c r="BG46" s="21"/>
      <c r="BH46" s="20"/>
      <c r="BI46" s="29"/>
      <c r="BJ46" s="29"/>
      <c r="BK46" s="20"/>
      <c r="BL46" s="20"/>
      <c r="BM46" s="20"/>
      <c r="BN46" s="193"/>
      <c r="BO46" s="24"/>
      <c r="BP46" s="180"/>
      <c r="BQ46" s="24"/>
      <c r="BR46" s="199"/>
      <c r="BT46" s="195"/>
    </row>
    <row r="47" spans="1:72" s="22" customFormat="1" ht="271.89999999999998" customHeight="1" x14ac:dyDescent="0.25">
      <c r="A47" s="20"/>
      <c r="B47" s="194"/>
      <c r="C47" s="29"/>
      <c r="D47" s="29"/>
      <c r="E47" s="29"/>
      <c r="F47" s="20"/>
      <c r="G47" s="20"/>
      <c r="H47" s="20"/>
      <c r="I47" s="20"/>
      <c r="J47" s="197"/>
      <c r="K47" s="20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198"/>
      <c r="AM47" s="20"/>
      <c r="AN47" s="20"/>
      <c r="AO47" s="20"/>
      <c r="AP47" s="20"/>
      <c r="AQ47" s="20"/>
      <c r="AR47" s="20"/>
      <c r="AS47" s="20"/>
      <c r="AT47" s="198"/>
      <c r="AU47" s="20"/>
      <c r="AV47" s="20"/>
      <c r="AW47" s="20"/>
      <c r="AX47" s="20"/>
      <c r="AY47" s="20"/>
      <c r="AZ47" s="20"/>
      <c r="BA47" s="20"/>
      <c r="BB47" s="20"/>
      <c r="BC47" s="20"/>
      <c r="BD47" s="198"/>
      <c r="BE47" s="21"/>
      <c r="BF47" s="20"/>
      <c r="BG47" s="21"/>
      <c r="BH47" s="20"/>
      <c r="BI47" s="29"/>
      <c r="BJ47" s="29"/>
      <c r="BK47" s="20"/>
      <c r="BL47" s="20"/>
      <c r="BM47" s="20"/>
      <c r="BN47" s="193"/>
      <c r="BO47" s="24"/>
      <c r="BP47" s="180"/>
      <c r="BQ47" s="24"/>
      <c r="BR47" s="199"/>
      <c r="BT47" s="195"/>
    </row>
    <row r="48" spans="1:72" s="22" customFormat="1" ht="271.89999999999998" customHeight="1" x14ac:dyDescent="0.25">
      <c r="A48" s="20"/>
      <c r="B48" s="194"/>
      <c r="C48" s="29"/>
      <c r="D48" s="29"/>
      <c r="E48" s="29"/>
      <c r="F48" s="20"/>
      <c r="G48" s="20"/>
      <c r="H48" s="20"/>
      <c r="I48" s="20"/>
      <c r="J48" s="197"/>
      <c r="K48" s="20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198"/>
      <c r="AM48" s="20"/>
      <c r="AN48" s="20"/>
      <c r="AO48" s="20"/>
      <c r="AP48" s="20"/>
      <c r="AQ48" s="20"/>
      <c r="AR48" s="20"/>
      <c r="AS48" s="20"/>
      <c r="AT48" s="198"/>
      <c r="AU48" s="20"/>
      <c r="AV48" s="20"/>
      <c r="AW48" s="20"/>
      <c r="AX48" s="20"/>
      <c r="AY48" s="20"/>
      <c r="AZ48" s="20"/>
      <c r="BA48" s="20"/>
      <c r="BB48" s="20"/>
      <c r="BC48" s="20"/>
      <c r="BD48" s="198"/>
      <c r="BE48" s="21"/>
      <c r="BF48" s="20"/>
      <c r="BG48" s="21"/>
      <c r="BH48" s="20"/>
      <c r="BI48" s="29"/>
      <c r="BJ48" s="29"/>
      <c r="BK48" s="20"/>
      <c r="BL48" s="20"/>
      <c r="BM48" s="20"/>
      <c r="BN48" s="193"/>
      <c r="BO48" s="24"/>
      <c r="BP48" s="180"/>
      <c r="BQ48" s="24"/>
      <c r="BR48" s="199"/>
      <c r="BT48" s="195"/>
    </row>
    <row r="49" spans="1:72" s="22" customFormat="1" ht="271.89999999999998" customHeight="1" x14ac:dyDescent="0.25">
      <c r="A49" s="20"/>
      <c r="B49" s="194"/>
      <c r="C49" s="29"/>
      <c r="D49" s="29"/>
      <c r="E49" s="29"/>
      <c r="F49" s="20"/>
      <c r="G49" s="20"/>
      <c r="H49" s="20"/>
      <c r="I49" s="20"/>
      <c r="J49" s="197"/>
      <c r="K49" s="20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198"/>
      <c r="AM49" s="20"/>
      <c r="AN49" s="20"/>
      <c r="AO49" s="20"/>
      <c r="AP49" s="20"/>
      <c r="AQ49" s="20"/>
      <c r="AR49" s="20"/>
      <c r="AS49" s="20"/>
      <c r="AT49" s="198"/>
      <c r="AU49" s="20"/>
      <c r="AV49" s="20"/>
      <c r="AW49" s="20"/>
      <c r="AX49" s="20"/>
      <c r="AY49" s="20"/>
      <c r="AZ49" s="20"/>
      <c r="BA49" s="20"/>
      <c r="BB49" s="20"/>
      <c r="BC49" s="20"/>
      <c r="BD49" s="198"/>
      <c r="BE49" s="21"/>
      <c r="BF49" s="20"/>
      <c r="BG49" s="21"/>
      <c r="BH49" s="20"/>
      <c r="BI49" s="29"/>
      <c r="BJ49" s="29"/>
      <c r="BK49" s="20"/>
      <c r="BL49" s="20"/>
      <c r="BM49" s="20"/>
      <c r="BN49" s="193"/>
      <c r="BO49" s="24"/>
      <c r="BP49" s="180"/>
      <c r="BQ49" s="24"/>
      <c r="BR49" s="199"/>
      <c r="BT49" s="195"/>
    </row>
    <row r="50" spans="1:72" s="22" customFormat="1" ht="271.89999999999998" customHeight="1" x14ac:dyDescent="0.25">
      <c r="A50" s="20"/>
      <c r="B50" s="194"/>
      <c r="C50" s="29"/>
      <c r="D50" s="29"/>
      <c r="E50" s="29"/>
      <c r="F50" s="20"/>
      <c r="G50" s="20"/>
      <c r="H50" s="20"/>
      <c r="I50" s="20"/>
      <c r="J50" s="197"/>
      <c r="K50" s="20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198"/>
      <c r="AM50" s="20"/>
      <c r="AN50" s="20"/>
      <c r="AO50" s="20"/>
      <c r="AP50" s="20"/>
      <c r="AQ50" s="20"/>
      <c r="AR50" s="20"/>
      <c r="AS50" s="20"/>
      <c r="AT50" s="198"/>
      <c r="AU50" s="20"/>
      <c r="AV50" s="20"/>
      <c r="AW50" s="20"/>
      <c r="AX50" s="20"/>
      <c r="AY50" s="20"/>
      <c r="AZ50" s="20"/>
      <c r="BA50" s="20"/>
      <c r="BB50" s="20"/>
      <c r="BC50" s="20"/>
      <c r="BD50" s="198"/>
      <c r="BE50" s="21"/>
      <c r="BF50" s="20"/>
      <c r="BG50" s="21"/>
      <c r="BH50" s="20"/>
      <c r="BI50" s="29"/>
      <c r="BJ50" s="29"/>
      <c r="BK50" s="20"/>
      <c r="BL50" s="20"/>
      <c r="BM50" s="20"/>
      <c r="BN50" s="193"/>
      <c r="BO50" s="24"/>
      <c r="BP50" s="180"/>
      <c r="BQ50" s="24"/>
      <c r="BR50" s="199"/>
      <c r="BT50" s="195"/>
    </row>
    <row r="51" spans="1:72" s="22" customFormat="1" ht="271.89999999999998" customHeight="1" x14ac:dyDescent="0.25">
      <c r="A51" s="20"/>
      <c r="B51" s="194"/>
      <c r="C51" s="29"/>
      <c r="D51" s="29"/>
      <c r="E51" s="29"/>
      <c r="F51" s="20"/>
      <c r="G51" s="20"/>
      <c r="H51" s="20"/>
      <c r="I51" s="20"/>
      <c r="J51" s="197"/>
      <c r="K51" s="20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198"/>
      <c r="AM51" s="20"/>
      <c r="AN51" s="20"/>
      <c r="AO51" s="20"/>
      <c r="AP51" s="20"/>
      <c r="AQ51" s="20"/>
      <c r="AR51" s="20"/>
      <c r="AS51" s="20"/>
      <c r="AT51" s="198"/>
      <c r="AU51" s="20"/>
      <c r="AV51" s="20"/>
      <c r="AW51" s="20"/>
      <c r="AX51" s="20"/>
      <c r="AY51" s="20"/>
      <c r="AZ51" s="20"/>
      <c r="BA51" s="20"/>
      <c r="BB51" s="20"/>
      <c r="BC51" s="20"/>
      <c r="BD51" s="198"/>
      <c r="BE51" s="21"/>
      <c r="BF51" s="20"/>
      <c r="BG51" s="21"/>
      <c r="BH51" s="20"/>
      <c r="BI51" s="29"/>
      <c r="BJ51" s="29"/>
      <c r="BK51" s="20"/>
      <c r="BL51" s="20"/>
      <c r="BM51" s="20"/>
      <c r="BN51" s="193"/>
      <c r="BO51" s="24"/>
      <c r="BP51" s="180"/>
      <c r="BQ51" s="24"/>
      <c r="BR51" s="199"/>
      <c r="BT51" s="195"/>
    </row>
    <row r="52" spans="1:72" s="22" customFormat="1" ht="271.89999999999998" customHeight="1" x14ac:dyDescent="0.25">
      <c r="A52" s="20"/>
      <c r="B52" s="194"/>
      <c r="C52" s="29"/>
      <c r="D52" s="29"/>
      <c r="E52" s="29"/>
      <c r="F52" s="20"/>
      <c r="G52" s="20"/>
      <c r="H52" s="20"/>
      <c r="I52" s="20"/>
      <c r="J52" s="197"/>
      <c r="K52" s="20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98"/>
      <c r="AM52" s="20"/>
      <c r="AN52" s="20"/>
      <c r="AO52" s="20"/>
      <c r="AP52" s="20"/>
      <c r="AQ52" s="20"/>
      <c r="AR52" s="20"/>
      <c r="AS52" s="20"/>
      <c r="AT52" s="198"/>
      <c r="AU52" s="20"/>
      <c r="AV52" s="20"/>
      <c r="AW52" s="20"/>
      <c r="AX52" s="20"/>
      <c r="AY52" s="20"/>
      <c r="AZ52" s="20"/>
      <c r="BA52" s="20"/>
      <c r="BB52" s="20"/>
      <c r="BC52" s="20"/>
      <c r="BD52" s="198"/>
      <c r="BE52" s="21"/>
      <c r="BF52" s="20"/>
      <c r="BG52" s="21"/>
      <c r="BH52" s="20"/>
      <c r="BI52" s="29"/>
      <c r="BJ52" s="29"/>
      <c r="BK52" s="20"/>
      <c r="BL52" s="20"/>
      <c r="BM52" s="20"/>
      <c r="BN52" s="193"/>
      <c r="BO52" s="24"/>
      <c r="BP52" s="180"/>
      <c r="BQ52" s="24"/>
      <c r="BR52" s="199"/>
      <c r="BT52" s="195"/>
    </row>
    <row r="53" spans="1:72" s="22" customFormat="1" ht="271.89999999999998" customHeight="1" x14ac:dyDescent="0.25">
      <c r="A53" s="20"/>
      <c r="B53" s="194"/>
      <c r="C53" s="29"/>
      <c r="D53" s="29"/>
      <c r="E53" s="29"/>
      <c r="F53" s="20"/>
      <c r="G53" s="20"/>
      <c r="H53" s="20"/>
      <c r="I53" s="20"/>
      <c r="J53" s="197"/>
      <c r="K53" s="20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198"/>
      <c r="AM53" s="20"/>
      <c r="AN53" s="20"/>
      <c r="AO53" s="20"/>
      <c r="AP53" s="20"/>
      <c r="AQ53" s="20"/>
      <c r="AR53" s="20"/>
      <c r="AS53" s="20"/>
      <c r="AT53" s="198"/>
      <c r="AU53" s="20"/>
      <c r="AV53" s="20"/>
      <c r="AW53" s="20"/>
      <c r="AX53" s="20"/>
      <c r="AY53" s="20"/>
      <c r="AZ53" s="20"/>
      <c r="BA53" s="20"/>
      <c r="BB53" s="20"/>
      <c r="BC53" s="20"/>
      <c r="BD53" s="198"/>
      <c r="BE53" s="21"/>
      <c r="BF53" s="20"/>
      <c r="BG53" s="21"/>
      <c r="BH53" s="20"/>
      <c r="BI53" s="29"/>
      <c r="BJ53" s="29"/>
      <c r="BK53" s="20"/>
      <c r="BL53" s="20"/>
      <c r="BM53" s="20"/>
      <c r="BN53" s="193"/>
      <c r="BO53" s="24"/>
      <c r="BP53" s="180"/>
      <c r="BQ53" s="24"/>
      <c r="BR53" s="199"/>
      <c r="BT53" s="195"/>
    </row>
    <row r="54" spans="1:72" s="22" customFormat="1" ht="271.89999999999998" customHeight="1" x14ac:dyDescent="0.25">
      <c r="A54" s="20"/>
      <c r="B54" s="194"/>
      <c r="C54" s="29"/>
      <c r="D54" s="29"/>
      <c r="E54" s="29"/>
      <c r="F54" s="20"/>
      <c r="G54" s="20"/>
      <c r="H54" s="20"/>
      <c r="I54" s="20"/>
      <c r="J54" s="197"/>
      <c r="K54" s="20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198"/>
      <c r="AM54" s="20"/>
      <c r="AN54" s="20"/>
      <c r="AO54" s="20"/>
      <c r="AP54" s="20"/>
      <c r="AQ54" s="20"/>
      <c r="AR54" s="20"/>
      <c r="AS54" s="20"/>
      <c r="AT54" s="198"/>
      <c r="AU54" s="20"/>
      <c r="AV54" s="20"/>
      <c r="AW54" s="20"/>
      <c r="AX54" s="20"/>
      <c r="AY54" s="20"/>
      <c r="AZ54" s="20"/>
      <c r="BA54" s="20"/>
      <c r="BB54" s="20"/>
      <c r="BC54" s="20"/>
      <c r="BD54" s="198"/>
      <c r="BE54" s="21"/>
      <c r="BF54" s="20"/>
      <c r="BG54" s="21"/>
      <c r="BH54" s="20"/>
      <c r="BI54" s="29"/>
      <c r="BJ54" s="29"/>
      <c r="BK54" s="20"/>
      <c r="BL54" s="20"/>
      <c r="BM54" s="20"/>
      <c r="BN54" s="193"/>
      <c r="BO54" s="24"/>
      <c r="BP54" s="180"/>
      <c r="BQ54" s="24"/>
      <c r="BR54" s="199"/>
      <c r="BT54" s="195"/>
    </row>
    <row r="55" spans="1:72" s="22" customFormat="1" ht="271.89999999999998" customHeight="1" x14ac:dyDescent="0.25">
      <c r="A55" s="20"/>
      <c r="B55" s="194"/>
      <c r="C55" s="29"/>
      <c r="D55" s="29"/>
      <c r="E55" s="29"/>
      <c r="F55" s="20"/>
      <c r="G55" s="20"/>
      <c r="H55" s="20"/>
      <c r="I55" s="20"/>
      <c r="J55" s="197"/>
      <c r="K55" s="20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198"/>
      <c r="AM55" s="20"/>
      <c r="AN55" s="20"/>
      <c r="AO55" s="20"/>
      <c r="AP55" s="20"/>
      <c r="AQ55" s="20"/>
      <c r="AR55" s="20"/>
      <c r="AS55" s="20"/>
      <c r="AT55" s="198"/>
      <c r="AU55" s="20"/>
      <c r="AV55" s="20"/>
      <c r="AW55" s="20"/>
      <c r="AX55" s="20"/>
      <c r="AY55" s="20"/>
      <c r="AZ55" s="20"/>
      <c r="BA55" s="20"/>
      <c r="BB55" s="20"/>
      <c r="BC55" s="20"/>
      <c r="BD55" s="198"/>
      <c r="BE55" s="21"/>
      <c r="BF55" s="20"/>
      <c r="BG55" s="21"/>
      <c r="BH55" s="20"/>
      <c r="BI55" s="29"/>
      <c r="BJ55" s="29"/>
      <c r="BK55" s="20"/>
      <c r="BL55" s="20"/>
      <c r="BM55" s="20"/>
      <c r="BN55" s="193"/>
      <c r="BO55" s="24"/>
      <c r="BP55" s="180"/>
      <c r="BQ55" s="24"/>
      <c r="BR55" s="199"/>
      <c r="BT55" s="195"/>
    </row>
    <row r="56" spans="1:72" s="22" customFormat="1" ht="271.89999999999998" customHeight="1" x14ac:dyDescent="0.25">
      <c r="A56" s="20"/>
      <c r="B56" s="194"/>
      <c r="C56" s="29"/>
      <c r="D56" s="29"/>
      <c r="E56" s="29"/>
      <c r="F56" s="20"/>
      <c r="G56" s="20"/>
      <c r="H56" s="20"/>
      <c r="I56" s="20"/>
      <c r="J56" s="197"/>
      <c r="K56" s="20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98"/>
      <c r="AM56" s="20"/>
      <c r="AN56" s="20"/>
      <c r="AO56" s="20"/>
      <c r="AP56" s="20"/>
      <c r="AQ56" s="20"/>
      <c r="AR56" s="20"/>
      <c r="AS56" s="20"/>
      <c r="AT56" s="198"/>
      <c r="AU56" s="20"/>
      <c r="AV56" s="20"/>
      <c r="AW56" s="20"/>
      <c r="AX56" s="20"/>
      <c r="AY56" s="20"/>
      <c r="AZ56" s="20"/>
      <c r="BA56" s="20"/>
      <c r="BB56" s="20"/>
      <c r="BC56" s="20"/>
      <c r="BD56" s="198"/>
      <c r="BE56" s="21"/>
      <c r="BF56" s="20"/>
      <c r="BG56" s="21"/>
      <c r="BH56" s="20"/>
      <c r="BI56" s="29"/>
      <c r="BJ56" s="29"/>
      <c r="BK56" s="20"/>
      <c r="BL56" s="20"/>
      <c r="BM56" s="20"/>
      <c r="BN56" s="193"/>
      <c r="BO56" s="24"/>
      <c r="BP56" s="180"/>
      <c r="BQ56" s="24"/>
      <c r="BR56" s="199"/>
      <c r="BT56" s="195"/>
    </row>
    <row r="57" spans="1:72" s="22" customFormat="1" ht="271.89999999999998" customHeight="1" x14ac:dyDescent="0.25">
      <c r="A57" s="20"/>
      <c r="B57" s="194"/>
      <c r="C57" s="29"/>
      <c r="D57" s="29"/>
      <c r="E57" s="29"/>
      <c r="F57" s="20"/>
      <c r="G57" s="20"/>
      <c r="H57" s="20"/>
      <c r="I57" s="20"/>
      <c r="J57" s="197"/>
      <c r="K57" s="20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198"/>
      <c r="AM57" s="20"/>
      <c r="AN57" s="20"/>
      <c r="AO57" s="20"/>
      <c r="AP57" s="20"/>
      <c r="AQ57" s="20"/>
      <c r="AR57" s="20"/>
      <c r="AS57" s="20"/>
      <c r="AT57" s="198"/>
      <c r="AU57" s="20"/>
      <c r="AV57" s="20"/>
      <c r="AW57" s="20"/>
      <c r="AX57" s="20"/>
      <c r="AY57" s="20"/>
      <c r="AZ57" s="20"/>
      <c r="BA57" s="20"/>
      <c r="BB57" s="20"/>
      <c r="BC57" s="20"/>
      <c r="BD57" s="198"/>
      <c r="BE57" s="21"/>
      <c r="BF57" s="20"/>
      <c r="BG57" s="21"/>
      <c r="BH57" s="20"/>
      <c r="BI57" s="29"/>
      <c r="BJ57" s="29"/>
      <c r="BK57" s="20"/>
      <c r="BL57" s="20"/>
      <c r="BM57" s="20"/>
      <c r="BN57" s="193"/>
      <c r="BO57" s="24"/>
      <c r="BP57" s="180"/>
      <c r="BQ57" s="24"/>
      <c r="BR57" s="199"/>
      <c r="BT57" s="195"/>
    </row>
    <row r="58" spans="1:72" s="22" customFormat="1" ht="271.89999999999998" customHeight="1" x14ac:dyDescent="0.25">
      <c r="A58" s="20"/>
      <c r="B58" s="194"/>
      <c r="C58" s="29"/>
      <c r="D58" s="29"/>
      <c r="E58" s="29"/>
      <c r="F58" s="20"/>
      <c r="G58" s="20"/>
      <c r="H58" s="20"/>
      <c r="I58" s="20"/>
      <c r="J58" s="197"/>
      <c r="K58" s="20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198"/>
      <c r="AM58" s="20"/>
      <c r="AN58" s="20"/>
      <c r="AO58" s="20"/>
      <c r="AP58" s="20"/>
      <c r="AQ58" s="20"/>
      <c r="AR58" s="20"/>
      <c r="AS58" s="20"/>
      <c r="AT58" s="198"/>
      <c r="AU58" s="20"/>
      <c r="AV58" s="20"/>
      <c r="AW58" s="20"/>
      <c r="AX58" s="20"/>
      <c r="AY58" s="20"/>
      <c r="AZ58" s="20"/>
      <c r="BA58" s="20"/>
      <c r="BB58" s="20"/>
      <c r="BC58" s="20"/>
      <c r="BD58" s="198"/>
      <c r="BE58" s="21"/>
      <c r="BF58" s="20"/>
      <c r="BG58" s="21"/>
      <c r="BH58" s="20"/>
      <c r="BI58" s="29"/>
      <c r="BJ58" s="29"/>
      <c r="BK58" s="20"/>
      <c r="BL58" s="20"/>
      <c r="BM58" s="20"/>
      <c r="BN58" s="193"/>
      <c r="BO58" s="24"/>
      <c r="BP58" s="180"/>
      <c r="BQ58" s="24"/>
      <c r="BR58" s="199"/>
      <c r="BT58" s="195"/>
    </row>
    <row r="59" spans="1:72" s="22" customFormat="1" ht="271.89999999999998" customHeight="1" x14ac:dyDescent="0.25">
      <c r="A59" s="20"/>
      <c r="B59" s="194"/>
      <c r="C59" s="29"/>
      <c r="D59" s="29"/>
      <c r="E59" s="29"/>
      <c r="F59" s="20"/>
      <c r="G59" s="20"/>
      <c r="H59" s="20"/>
      <c r="I59" s="20"/>
      <c r="J59" s="197"/>
      <c r="K59" s="20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198"/>
      <c r="AM59" s="20"/>
      <c r="AN59" s="20"/>
      <c r="AO59" s="20"/>
      <c r="AP59" s="20"/>
      <c r="AQ59" s="20"/>
      <c r="AR59" s="20"/>
      <c r="AS59" s="20"/>
      <c r="AT59" s="198"/>
      <c r="AU59" s="20"/>
      <c r="AV59" s="20"/>
      <c r="AW59" s="20"/>
      <c r="AX59" s="20"/>
      <c r="AY59" s="20"/>
      <c r="AZ59" s="20"/>
      <c r="BA59" s="20"/>
      <c r="BB59" s="20"/>
      <c r="BC59" s="20"/>
      <c r="BD59" s="198"/>
      <c r="BE59" s="21"/>
      <c r="BF59" s="20"/>
      <c r="BG59" s="21"/>
      <c r="BH59" s="20"/>
      <c r="BI59" s="29"/>
      <c r="BJ59" s="29"/>
      <c r="BK59" s="20"/>
      <c r="BL59" s="20"/>
      <c r="BM59" s="20"/>
      <c r="BN59" s="193"/>
      <c r="BO59" s="24"/>
      <c r="BP59" s="180"/>
      <c r="BQ59" s="24"/>
      <c r="BR59" s="199"/>
      <c r="BT59" s="195"/>
    </row>
    <row r="60" spans="1:72" s="22" customFormat="1" ht="271.89999999999998" customHeight="1" x14ac:dyDescent="0.25">
      <c r="A60" s="20"/>
      <c r="B60" s="194"/>
      <c r="C60" s="29"/>
      <c r="D60" s="29"/>
      <c r="E60" s="29"/>
      <c r="F60" s="20"/>
      <c r="G60" s="20"/>
      <c r="H60" s="20"/>
      <c r="I60" s="20"/>
      <c r="J60" s="197"/>
      <c r="K60" s="20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198"/>
      <c r="AM60" s="20"/>
      <c r="AN60" s="20"/>
      <c r="AO60" s="20"/>
      <c r="AP60" s="20"/>
      <c r="AQ60" s="20"/>
      <c r="AR60" s="20"/>
      <c r="AS60" s="20"/>
      <c r="AT60" s="198"/>
      <c r="AU60" s="20"/>
      <c r="AV60" s="20"/>
      <c r="AW60" s="20"/>
      <c r="AX60" s="20"/>
      <c r="AY60" s="20"/>
      <c r="AZ60" s="20"/>
      <c r="BA60" s="20"/>
      <c r="BB60" s="20"/>
      <c r="BC60" s="20"/>
      <c r="BD60" s="198"/>
      <c r="BE60" s="21"/>
      <c r="BF60" s="20"/>
      <c r="BG60" s="21"/>
      <c r="BH60" s="20"/>
      <c r="BI60" s="29"/>
      <c r="BJ60" s="29"/>
      <c r="BK60" s="20"/>
      <c r="BL60" s="20"/>
      <c r="BM60" s="20"/>
      <c r="BN60" s="193"/>
      <c r="BO60" s="24"/>
      <c r="BP60" s="180"/>
      <c r="BQ60" s="24"/>
      <c r="BR60" s="199"/>
      <c r="BT60" s="195"/>
    </row>
    <row r="61" spans="1:72" s="22" customFormat="1" ht="271.89999999999998" customHeight="1" x14ac:dyDescent="0.25">
      <c r="A61" s="20"/>
      <c r="B61" s="194"/>
      <c r="C61" s="29"/>
      <c r="D61" s="29"/>
      <c r="E61" s="29"/>
      <c r="F61" s="20"/>
      <c r="G61" s="20"/>
      <c r="H61" s="20"/>
      <c r="I61" s="20"/>
      <c r="J61" s="197"/>
      <c r="K61" s="20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198"/>
      <c r="AM61" s="20"/>
      <c r="AN61" s="20"/>
      <c r="AO61" s="20"/>
      <c r="AP61" s="20"/>
      <c r="AQ61" s="20"/>
      <c r="AR61" s="20"/>
      <c r="AS61" s="20"/>
      <c r="AT61" s="198"/>
      <c r="AU61" s="20"/>
      <c r="AV61" s="20"/>
      <c r="AW61" s="20"/>
      <c r="AX61" s="20"/>
      <c r="AY61" s="20"/>
      <c r="AZ61" s="20"/>
      <c r="BA61" s="20"/>
      <c r="BB61" s="20"/>
      <c r="BC61" s="20"/>
      <c r="BD61" s="198"/>
      <c r="BE61" s="21"/>
      <c r="BF61" s="20"/>
      <c r="BG61" s="21"/>
      <c r="BH61" s="20"/>
      <c r="BI61" s="29"/>
      <c r="BJ61" s="29"/>
      <c r="BK61" s="20"/>
      <c r="BL61" s="20"/>
      <c r="BM61" s="20"/>
      <c r="BN61" s="193"/>
      <c r="BO61" s="24"/>
      <c r="BP61" s="180"/>
      <c r="BQ61" s="24"/>
      <c r="BR61" s="199"/>
      <c r="BT61" s="195"/>
    </row>
    <row r="62" spans="1:72" s="22" customFormat="1" ht="271.89999999999998" customHeight="1" x14ac:dyDescent="0.25">
      <c r="A62" s="20"/>
      <c r="B62" s="194"/>
      <c r="C62" s="29"/>
      <c r="D62" s="29"/>
      <c r="E62" s="29"/>
      <c r="F62" s="20"/>
      <c r="G62" s="20"/>
      <c r="H62" s="20"/>
      <c r="I62" s="20"/>
      <c r="J62" s="197"/>
      <c r="K62" s="20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198"/>
      <c r="AM62" s="20"/>
      <c r="AN62" s="20"/>
      <c r="AO62" s="20"/>
      <c r="AP62" s="20"/>
      <c r="AQ62" s="20"/>
      <c r="AR62" s="20"/>
      <c r="AS62" s="20"/>
      <c r="AT62" s="198"/>
      <c r="AU62" s="20"/>
      <c r="AV62" s="20"/>
      <c r="AW62" s="20"/>
      <c r="AX62" s="20"/>
      <c r="AY62" s="20"/>
      <c r="AZ62" s="20"/>
      <c r="BA62" s="20"/>
      <c r="BB62" s="20"/>
      <c r="BC62" s="20"/>
      <c r="BD62" s="198"/>
      <c r="BE62" s="21"/>
      <c r="BF62" s="20"/>
      <c r="BG62" s="21"/>
      <c r="BH62" s="20"/>
      <c r="BI62" s="29"/>
      <c r="BJ62" s="29"/>
      <c r="BK62" s="20"/>
      <c r="BL62" s="20"/>
      <c r="BM62" s="20"/>
      <c r="BN62" s="193"/>
      <c r="BO62" s="24"/>
      <c r="BP62" s="180"/>
      <c r="BQ62" s="24"/>
      <c r="BR62" s="199"/>
      <c r="BT62" s="195"/>
    </row>
    <row r="63" spans="1:72" s="22" customFormat="1" ht="271.89999999999998" customHeight="1" x14ac:dyDescent="0.25">
      <c r="A63" s="20"/>
      <c r="B63" s="194"/>
      <c r="C63" s="29"/>
      <c r="D63" s="29"/>
      <c r="E63" s="29"/>
      <c r="F63" s="20"/>
      <c r="G63" s="20"/>
      <c r="H63" s="20"/>
      <c r="I63" s="20"/>
      <c r="J63" s="197"/>
      <c r="K63" s="20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198"/>
      <c r="AM63" s="20"/>
      <c r="AN63" s="20"/>
      <c r="AO63" s="20"/>
      <c r="AP63" s="20"/>
      <c r="AQ63" s="20"/>
      <c r="AR63" s="20"/>
      <c r="AS63" s="20"/>
      <c r="AT63" s="198"/>
      <c r="AU63" s="20"/>
      <c r="AV63" s="20"/>
      <c r="AW63" s="20"/>
      <c r="AX63" s="20"/>
      <c r="AY63" s="20"/>
      <c r="AZ63" s="20"/>
      <c r="BA63" s="20"/>
      <c r="BB63" s="20"/>
      <c r="BC63" s="20"/>
      <c r="BD63" s="198"/>
      <c r="BE63" s="21"/>
      <c r="BF63" s="20"/>
      <c r="BG63" s="21"/>
      <c r="BH63" s="20"/>
      <c r="BI63" s="29"/>
      <c r="BJ63" s="29"/>
      <c r="BK63" s="20"/>
      <c r="BL63" s="20"/>
      <c r="BM63" s="20"/>
      <c r="BN63" s="193"/>
      <c r="BO63" s="24"/>
      <c r="BP63" s="180"/>
      <c r="BQ63" s="24"/>
      <c r="BR63" s="199"/>
      <c r="BT63" s="195"/>
    </row>
    <row r="64" spans="1:72" s="22" customFormat="1" ht="271.89999999999998" customHeight="1" x14ac:dyDescent="0.25">
      <c r="A64" s="20"/>
      <c r="B64" s="194"/>
      <c r="C64" s="29"/>
      <c r="D64" s="29"/>
      <c r="E64" s="29"/>
      <c r="F64" s="20"/>
      <c r="G64" s="20"/>
      <c r="H64" s="20"/>
      <c r="I64" s="20"/>
      <c r="J64" s="197"/>
      <c r="K64" s="20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98"/>
      <c r="AM64" s="20"/>
      <c r="AN64" s="20"/>
      <c r="AO64" s="20"/>
      <c r="AP64" s="20"/>
      <c r="AQ64" s="20"/>
      <c r="AR64" s="20"/>
      <c r="AS64" s="20"/>
      <c r="AT64" s="198"/>
      <c r="AU64" s="20"/>
      <c r="AV64" s="20"/>
      <c r="AW64" s="20"/>
      <c r="AX64" s="20"/>
      <c r="AY64" s="20"/>
      <c r="AZ64" s="20"/>
      <c r="BA64" s="20"/>
      <c r="BB64" s="20"/>
      <c r="BC64" s="20"/>
      <c r="BD64" s="198"/>
      <c r="BE64" s="21"/>
      <c r="BF64" s="20"/>
      <c r="BG64" s="21"/>
      <c r="BH64" s="20"/>
      <c r="BI64" s="29"/>
      <c r="BJ64" s="29"/>
      <c r="BK64" s="20"/>
      <c r="BL64" s="20"/>
      <c r="BM64" s="20"/>
      <c r="BN64" s="193"/>
      <c r="BO64" s="24"/>
      <c r="BP64" s="180"/>
      <c r="BQ64" s="24"/>
      <c r="BR64" s="199"/>
      <c r="BT64" s="195"/>
    </row>
    <row r="65" spans="1:72" s="22" customFormat="1" ht="271.89999999999998" customHeight="1" x14ac:dyDescent="0.25">
      <c r="A65" s="20"/>
      <c r="B65" s="194"/>
      <c r="C65" s="29"/>
      <c r="D65" s="29"/>
      <c r="E65" s="29"/>
      <c r="F65" s="20"/>
      <c r="G65" s="20"/>
      <c r="H65" s="20"/>
      <c r="I65" s="20"/>
      <c r="J65" s="197"/>
      <c r="K65" s="20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98"/>
      <c r="AM65" s="20"/>
      <c r="AN65" s="20"/>
      <c r="AO65" s="20"/>
      <c r="AP65" s="20"/>
      <c r="AQ65" s="20"/>
      <c r="AR65" s="20"/>
      <c r="AS65" s="20"/>
      <c r="AT65" s="198"/>
      <c r="AU65" s="20"/>
      <c r="AV65" s="20"/>
      <c r="AW65" s="20"/>
      <c r="AX65" s="20"/>
      <c r="AY65" s="20"/>
      <c r="AZ65" s="20"/>
      <c r="BA65" s="20"/>
      <c r="BB65" s="20"/>
      <c r="BC65" s="20"/>
      <c r="BD65" s="198"/>
      <c r="BE65" s="21"/>
      <c r="BF65" s="20"/>
      <c r="BG65" s="21"/>
      <c r="BH65" s="20"/>
      <c r="BI65" s="29"/>
      <c r="BJ65" s="29"/>
      <c r="BK65" s="20"/>
      <c r="BL65" s="20"/>
      <c r="BM65" s="20"/>
      <c r="BN65" s="193"/>
      <c r="BO65" s="24"/>
      <c r="BP65" s="180"/>
      <c r="BQ65" s="24"/>
      <c r="BR65" s="199"/>
      <c r="BT65" s="195"/>
    </row>
    <row r="66" spans="1:72" s="22" customFormat="1" ht="271.89999999999998" customHeight="1" x14ac:dyDescent="0.25">
      <c r="A66" s="20"/>
      <c r="B66" s="194"/>
      <c r="C66" s="29"/>
      <c r="D66" s="29"/>
      <c r="E66" s="29"/>
      <c r="F66" s="20"/>
      <c r="G66" s="20"/>
      <c r="H66" s="20"/>
      <c r="I66" s="20"/>
      <c r="J66" s="197"/>
      <c r="K66" s="20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198"/>
      <c r="AM66" s="20"/>
      <c r="AN66" s="20"/>
      <c r="AO66" s="20"/>
      <c r="AP66" s="20"/>
      <c r="AQ66" s="20"/>
      <c r="AR66" s="20"/>
      <c r="AS66" s="20"/>
      <c r="AT66" s="198"/>
      <c r="AU66" s="20"/>
      <c r="AV66" s="20"/>
      <c r="AW66" s="20"/>
      <c r="AX66" s="20"/>
      <c r="AY66" s="20"/>
      <c r="AZ66" s="20"/>
      <c r="BA66" s="20"/>
      <c r="BB66" s="20"/>
      <c r="BC66" s="20"/>
      <c r="BD66" s="198"/>
      <c r="BE66" s="21"/>
      <c r="BF66" s="20"/>
      <c r="BG66" s="21"/>
      <c r="BH66" s="20"/>
      <c r="BI66" s="29"/>
      <c r="BJ66" s="29"/>
      <c r="BK66" s="20"/>
      <c r="BL66" s="20"/>
      <c r="BM66" s="20"/>
      <c r="BN66" s="193"/>
      <c r="BO66" s="24"/>
      <c r="BP66" s="180"/>
      <c r="BQ66" s="24"/>
      <c r="BR66" s="199"/>
      <c r="BT66" s="195"/>
    </row>
    <row r="67" spans="1:72" s="22" customFormat="1" ht="271.89999999999998" customHeight="1" x14ac:dyDescent="0.25">
      <c r="A67" s="20"/>
      <c r="B67" s="194"/>
      <c r="C67" s="29"/>
      <c r="D67" s="29"/>
      <c r="E67" s="29"/>
      <c r="F67" s="20"/>
      <c r="G67" s="20"/>
      <c r="H67" s="20"/>
      <c r="I67" s="20"/>
      <c r="J67" s="197"/>
      <c r="K67" s="20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198"/>
      <c r="AM67" s="20"/>
      <c r="AN67" s="20"/>
      <c r="AO67" s="20"/>
      <c r="AP67" s="20"/>
      <c r="AQ67" s="20"/>
      <c r="AR67" s="20"/>
      <c r="AS67" s="20"/>
      <c r="AT67" s="198"/>
      <c r="AU67" s="20"/>
      <c r="AV67" s="20"/>
      <c r="AW67" s="20"/>
      <c r="AX67" s="20"/>
      <c r="AY67" s="20"/>
      <c r="AZ67" s="20"/>
      <c r="BA67" s="20"/>
      <c r="BB67" s="20"/>
      <c r="BC67" s="20"/>
      <c r="BD67" s="198"/>
      <c r="BE67" s="21"/>
      <c r="BF67" s="20"/>
      <c r="BG67" s="21"/>
      <c r="BH67" s="20"/>
      <c r="BI67" s="29"/>
      <c r="BJ67" s="29"/>
      <c r="BK67" s="20"/>
      <c r="BL67" s="20"/>
      <c r="BM67" s="20"/>
      <c r="BN67" s="193"/>
      <c r="BO67" s="24"/>
      <c r="BP67" s="180"/>
      <c r="BQ67" s="24"/>
      <c r="BR67" s="199"/>
      <c r="BT67" s="195"/>
    </row>
    <row r="68" spans="1:72" s="22" customFormat="1" ht="271.89999999999998" customHeight="1" x14ac:dyDescent="0.25">
      <c r="A68" s="20"/>
      <c r="B68" s="194"/>
      <c r="C68" s="29"/>
      <c r="D68" s="29"/>
      <c r="E68" s="29"/>
      <c r="F68" s="20"/>
      <c r="G68" s="20"/>
      <c r="H68" s="20"/>
      <c r="I68" s="20"/>
      <c r="J68" s="197"/>
      <c r="K68" s="20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198"/>
      <c r="AM68" s="20"/>
      <c r="AN68" s="20"/>
      <c r="AO68" s="20"/>
      <c r="AP68" s="20"/>
      <c r="AQ68" s="20"/>
      <c r="AR68" s="20"/>
      <c r="AS68" s="20"/>
      <c r="AT68" s="198"/>
      <c r="AU68" s="20"/>
      <c r="AV68" s="20"/>
      <c r="AW68" s="20"/>
      <c r="AX68" s="20"/>
      <c r="AY68" s="20"/>
      <c r="AZ68" s="20"/>
      <c r="BA68" s="20"/>
      <c r="BB68" s="20"/>
      <c r="BC68" s="20"/>
      <c r="BD68" s="198"/>
      <c r="BE68" s="21"/>
      <c r="BF68" s="20"/>
      <c r="BG68" s="21"/>
      <c r="BH68" s="20"/>
      <c r="BI68" s="29"/>
      <c r="BJ68" s="29"/>
      <c r="BK68" s="20"/>
      <c r="BL68" s="20"/>
      <c r="BM68" s="20"/>
      <c r="BN68" s="193"/>
      <c r="BO68" s="24"/>
      <c r="BP68" s="180"/>
      <c r="BQ68" s="24"/>
      <c r="BR68" s="199"/>
      <c r="BT68" s="195"/>
    </row>
    <row r="69" spans="1:72" s="22" customFormat="1" ht="271.89999999999998" customHeight="1" x14ac:dyDescent="0.25">
      <c r="A69" s="20"/>
      <c r="B69" s="194"/>
      <c r="C69" s="29"/>
      <c r="D69" s="29"/>
      <c r="E69" s="29"/>
      <c r="F69" s="20"/>
      <c r="G69" s="20"/>
      <c r="H69" s="20"/>
      <c r="I69" s="20"/>
      <c r="J69" s="197"/>
      <c r="K69" s="20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198"/>
      <c r="AM69" s="20"/>
      <c r="AN69" s="20"/>
      <c r="AO69" s="20"/>
      <c r="AP69" s="20"/>
      <c r="AQ69" s="20"/>
      <c r="AR69" s="20"/>
      <c r="AS69" s="20"/>
      <c r="AT69" s="198"/>
      <c r="AU69" s="20"/>
      <c r="AV69" s="20"/>
      <c r="AW69" s="20"/>
      <c r="AX69" s="20"/>
      <c r="AY69" s="20"/>
      <c r="AZ69" s="20"/>
      <c r="BA69" s="20"/>
      <c r="BB69" s="20"/>
      <c r="BC69" s="20"/>
      <c r="BD69" s="198"/>
      <c r="BE69" s="21"/>
      <c r="BF69" s="20"/>
      <c r="BG69" s="21"/>
      <c r="BH69" s="20"/>
      <c r="BI69" s="29"/>
      <c r="BJ69" s="29"/>
      <c r="BK69" s="20"/>
      <c r="BL69" s="20"/>
      <c r="BM69" s="20"/>
      <c r="BN69" s="193"/>
      <c r="BO69" s="24"/>
      <c r="BP69" s="180"/>
      <c r="BQ69" s="24"/>
      <c r="BR69" s="199"/>
      <c r="BT69" s="195"/>
    </row>
    <row r="70" spans="1:72" s="22" customFormat="1" ht="271.89999999999998" customHeight="1" x14ac:dyDescent="0.25">
      <c r="A70" s="20"/>
      <c r="B70" s="194"/>
      <c r="C70" s="29"/>
      <c r="D70" s="29"/>
      <c r="E70" s="29"/>
      <c r="F70" s="20"/>
      <c r="G70" s="20"/>
      <c r="H70" s="20"/>
      <c r="I70" s="20"/>
      <c r="J70" s="197"/>
      <c r="K70" s="20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198"/>
      <c r="AM70" s="20"/>
      <c r="AN70" s="20"/>
      <c r="AO70" s="20"/>
      <c r="AP70" s="20"/>
      <c r="AQ70" s="20"/>
      <c r="AR70" s="20"/>
      <c r="AS70" s="20"/>
      <c r="AT70" s="198"/>
      <c r="AU70" s="20"/>
      <c r="AV70" s="20"/>
      <c r="AW70" s="20"/>
      <c r="AX70" s="20"/>
      <c r="AY70" s="20"/>
      <c r="AZ70" s="20"/>
      <c r="BA70" s="20"/>
      <c r="BB70" s="20"/>
      <c r="BC70" s="20"/>
      <c r="BD70" s="198"/>
      <c r="BE70" s="21"/>
      <c r="BF70" s="20"/>
      <c r="BG70" s="21"/>
      <c r="BH70" s="20"/>
      <c r="BI70" s="29"/>
      <c r="BJ70" s="29"/>
      <c r="BK70" s="20"/>
      <c r="BL70" s="20"/>
      <c r="BM70" s="20"/>
      <c r="BN70" s="193"/>
      <c r="BO70" s="24"/>
      <c r="BP70" s="180"/>
      <c r="BQ70" s="24"/>
      <c r="BR70" s="199"/>
      <c r="BT70" s="195"/>
    </row>
    <row r="71" spans="1:72" s="22" customFormat="1" ht="271.89999999999998" customHeight="1" x14ac:dyDescent="0.25">
      <c r="A71" s="20"/>
      <c r="B71" s="194"/>
      <c r="C71" s="29"/>
      <c r="D71" s="29"/>
      <c r="E71" s="29"/>
      <c r="F71" s="20"/>
      <c r="G71" s="20"/>
      <c r="H71" s="20"/>
      <c r="I71" s="20"/>
      <c r="J71" s="197"/>
      <c r="K71" s="20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198"/>
      <c r="AM71" s="20"/>
      <c r="AN71" s="20"/>
      <c r="AO71" s="20"/>
      <c r="AP71" s="20"/>
      <c r="AQ71" s="20"/>
      <c r="AR71" s="20"/>
      <c r="AS71" s="20"/>
      <c r="AT71" s="198"/>
      <c r="AU71" s="20"/>
      <c r="AV71" s="20"/>
      <c r="AW71" s="20"/>
      <c r="AX71" s="20"/>
      <c r="AY71" s="20"/>
      <c r="AZ71" s="20"/>
      <c r="BA71" s="20"/>
      <c r="BB71" s="20"/>
      <c r="BC71" s="20"/>
      <c r="BD71" s="198"/>
      <c r="BE71" s="21"/>
      <c r="BF71" s="20"/>
      <c r="BG71" s="21"/>
      <c r="BH71" s="20"/>
      <c r="BI71" s="29"/>
      <c r="BJ71" s="29"/>
      <c r="BK71" s="20"/>
      <c r="BL71" s="20"/>
      <c r="BM71" s="20"/>
      <c r="BN71" s="193"/>
      <c r="BO71" s="24"/>
      <c r="BP71" s="180"/>
      <c r="BQ71" s="24"/>
      <c r="BR71" s="199"/>
      <c r="BT71" s="195"/>
    </row>
    <row r="72" spans="1:72" s="22" customFormat="1" ht="271.89999999999998" customHeight="1" x14ac:dyDescent="0.25">
      <c r="A72" s="20"/>
      <c r="B72" s="194"/>
      <c r="C72" s="29"/>
      <c r="D72" s="29"/>
      <c r="E72" s="29"/>
      <c r="F72" s="20"/>
      <c r="G72" s="20"/>
      <c r="H72" s="20"/>
      <c r="I72" s="20"/>
      <c r="J72" s="197"/>
      <c r="K72" s="20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198"/>
      <c r="AM72" s="20"/>
      <c r="AN72" s="20"/>
      <c r="AO72" s="20"/>
      <c r="AP72" s="20"/>
      <c r="AQ72" s="20"/>
      <c r="AR72" s="20"/>
      <c r="AS72" s="20"/>
      <c r="AT72" s="198"/>
      <c r="AU72" s="20"/>
      <c r="AV72" s="20"/>
      <c r="AW72" s="20"/>
      <c r="AX72" s="20"/>
      <c r="AY72" s="20"/>
      <c r="AZ72" s="20"/>
      <c r="BA72" s="20"/>
      <c r="BB72" s="20"/>
      <c r="BC72" s="20"/>
      <c r="BD72" s="198"/>
      <c r="BE72" s="21"/>
      <c r="BF72" s="20"/>
      <c r="BG72" s="21"/>
      <c r="BH72" s="20"/>
      <c r="BI72" s="29"/>
      <c r="BJ72" s="29"/>
      <c r="BK72" s="20"/>
      <c r="BL72" s="20"/>
      <c r="BM72" s="20"/>
      <c r="BN72" s="193"/>
      <c r="BO72" s="24"/>
      <c r="BP72" s="180"/>
      <c r="BQ72" s="24"/>
      <c r="BR72" s="199"/>
      <c r="BT72" s="195"/>
    </row>
    <row r="73" spans="1:72" s="22" customFormat="1" ht="271.89999999999998" customHeight="1" x14ac:dyDescent="0.25">
      <c r="A73" s="20"/>
      <c r="B73" s="194"/>
      <c r="C73" s="29"/>
      <c r="D73" s="29"/>
      <c r="E73" s="29"/>
      <c r="F73" s="20"/>
      <c r="G73" s="20"/>
      <c r="H73" s="20"/>
      <c r="I73" s="20"/>
      <c r="J73" s="197"/>
      <c r="K73" s="20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198"/>
      <c r="AM73" s="20"/>
      <c r="AN73" s="20"/>
      <c r="AO73" s="20"/>
      <c r="AP73" s="20"/>
      <c r="AQ73" s="20"/>
      <c r="AR73" s="20"/>
      <c r="AS73" s="20"/>
      <c r="AT73" s="198"/>
      <c r="AU73" s="20"/>
      <c r="AV73" s="20"/>
      <c r="AW73" s="20"/>
      <c r="AX73" s="20"/>
      <c r="AY73" s="20"/>
      <c r="AZ73" s="20"/>
      <c r="BA73" s="20"/>
      <c r="BB73" s="20"/>
      <c r="BC73" s="20"/>
      <c r="BD73" s="198"/>
      <c r="BE73" s="21"/>
      <c r="BF73" s="20"/>
      <c r="BG73" s="21"/>
      <c r="BH73" s="20"/>
      <c r="BI73" s="29"/>
      <c r="BJ73" s="29"/>
      <c r="BK73" s="20"/>
      <c r="BL73" s="20"/>
      <c r="BM73" s="20"/>
      <c r="BN73" s="193"/>
      <c r="BO73" s="24"/>
      <c r="BP73" s="180"/>
      <c r="BQ73" s="24"/>
      <c r="BR73" s="199"/>
      <c r="BT73" s="195"/>
    </row>
    <row r="74" spans="1:72" s="22" customFormat="1" ht="271.89999999999998" customHeight="1" x14ac:dyDescent="0.25">
      <c r="A74" s="20"/>
      <c r="B74" s="194"/>
      <c r="C74" s="29"/>
      <c r="D74" s="29"/>
      <c r="E74" s="29"/>
      <c r="F74" s="20"/>
      <c r="G74" s="20"/>
      <c r="H74" s="20"/>
      <c r="I74" s="20"/>
      <c r="J74" s="197"/>
      <c r="K74" s="20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198"/>
      <c r="AM74" s="20"/>
      <c r="AN74" s="20"/>
      <c r="AO74" s="20"/>
      <c r="AP74" s="20"/>
      <c r="AQ74" s="20"/>
      <c r="AR74" s="20"/>
      <c r="AS74" s="20"/>
      <c r="AT74" s="198"/>
      <c r="AU74" s="20"/>
      <c r="AV74" s="20"/>
      <c r="AW74" s="20"/>
      <c r="AX74" s="20"/>
      <c r="AY74" s="20"/>
      <c r="AZ74" s="20"/>
      <c r="BA74" s="20"/>
      <c r="BB74" s="20"/>
      <c r="BC74" s="20"/>
      <c r="BD74" s="198"/>
      <c r="BE74" s="21"/>
      <c r="BF74" s="20"/>
      <c r="BG74" s="21"/>
      <c r="BH74" s="20"/>
      <c r="BI74" s="29"/>
      <c r="BJ74" s="29"/>
      <c r="BK74" s="20"/>
      <c r="BL74" s="20"/>
      <c r="BM74" s="20"/>
      <c r="BN74" s="193"/>
      <c r="BO74" s="24"/>
      <c r="BP74" s="180"/>
      <c r="BQ74" s="24"/>
      <c r="BR74" s="199"/>
      <c r="BT74" s="195"/>
    </row>
    <row r="75" spans="1:72" s="22" customFormat="1" ht="271.89999999999998" customHeight="1" x14ac:dyDescent="0.25">
      <c r="A75" s="20"/>
      <c r="B75" s="194"/>
      <c r="C75" s="29"/>
      <c r="D75" s="29"/>
      <c r="E75" s="29"/>
      <c r="F75" s="20"/>
      <c r="G75" s="20"/>
      <c r="H75" s="20"/>
      <c r="I75" s="20"/>
      <c r="J75" s="197"/>
      <c r="K75" s="20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198"/>
      <c r="AM75" s="20"/>
      <c r="AN75" s="20"/>
      <c r="AO75" s="20"/>
      <c r="AP75" s="20"/>
      <c r="AQ75" s="20"/>
      <c r="AR75" s="20"/>
      <c r="AS75" s="20"/>
      <c r="AT75" s="198"/>
      <c r="AU75" s="20"/>
      <c r="AV75" s="20"/>
      <c r="AW75" s="20"/>
      <c r="AX75" s="20"/>
      <c r="AY75" s="20"/>
      <c r="AZ75" s="20"/>
      <c r="BA75" s="20"/>
      <c r="BB75" s="20"/>
      <c r="BC75" s="20"/>
      <c r="BD75" s="198"/>
      <c r="BE75" s="21"/>
      <c r="BF75" s="20"/>
      <c r="BG75" s="21"/>
      <c r="BH75" s="20"/>
      <c r="BI75" s="29"/>
      <c r="BJ75" s="29"/>
      <c r="BK75" s="20"/>
      <c r="BL75" s="20"/>
      <c r="BM75" s="20"/>
      <c r="BN75" s="193"/>
      <c r="BO75" s="24"/>
      <c r="BP75" s="180"/>
      <c r="BQ75" s="24"/>
      <c r="BR75" s="199"/>
      <c r="BT75" s="195"/>
    </row>
    <row r="76" spans="1:72" s="22" customFormat="1" ht="271.89999999999998" customHeight="1" x14ac:dyDescent="0.25">
      <c r="A76" s="20"/>
      <c r="B76" s="194"/>
      <c r="C76" s="29"/>
      <c r="D76" s="29"/>
      <c r="E76" s="29"/>
      <c r="F76" s="20"/>
      <c r="G76" s="20"/>
      <c r="H76" s="20"/>
      <c r="I76" s="20"/>
      <c r="J76" s="197"/>
      <c r="K76" s="20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198"/>
      <c r="AM76" s="20"/>
      <c r="AN76" s="20"/>
      <c r="AO76" s="20"/>
      <c r="AP76" s="20"/>
      <c r="AQ76" s="20"/>
      <c r="AR76" s="20"/>
      <c r="AS76" s="20"/>
      <c r="AT76" s="198"/>
      <c r="AU76" s="20"/>
      <c r="AV76" s="20"/>
      <c r="AW76" s="20"/>
      <c r="AX76" s="20"/>
      <c r="AY76" s="20"/>
      <c r="AZ76" s="20"/>
      <c r="BA76" s="20"/>
      <c r="BB76" s="20"/>
      <c r="BC76" s="20"/>
      <c r="BD76" s="198"/>
      <c r="BE76" s="21"/>
      <c r="BF76" s="20"/>
      <c r="BG76" s="21"/>
      <c r="BH76" s="20"/>
      <c r="BI76" s="29"/>
      <c r="BJ76" s="29"/>
      <c r="BK76" s="20"/>
      <c r="BL76" s="20"/>
      <c r="BM76" s="20"/>
      <c r="BN76" s="193"/>
      <c r="BO76" s="24"/>
      <c r="BP76" s="180"/>
      <c r="BQ76" s="24"/>
      <c r="BR76" s="199"/>
      <c r="BT76" s="195"/>
    </row>
    <row r="77" spans="1:72" s="22" customFormat="1" ht="271.89999999999998" customHeight="1" x14ac:dyDescent="0.25">
      <c r="A77" s="20"/>
      <c r="B77" s="194"/>
      <c r="C77" s="29"/>
      <c r="D77" s="29"/>
      <c r="E77" s="29"/>
      <c r="F77" s="20"/>
      <c r="G77" s="20"/>
      <c r="H77" s="20"/>
      <c r="I77" s="20"/>
      <c r="J77" s="197"/>
      <c r="K77" s="20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198"/>
      <c r="AM77" s="20"/>
      <c r="AN77" s="20"/>
      <c r="AO77" s="20"/>
      <c r="AP77" s="20"/>
      <c r="AQ77" s="20"/>
      <c r="AR77" s="20"/>
      <c r="AS77" s="20"/>
      <c r="AT77" s="198"/>
      <c r="AU77" s="20"/>
      <c r="AV77" s="20"/>
      <c r="AW77" s="20"/>
      <c r="AX77" s="20"/>
      <c r="AY77" s="20"/>
      <c r="AZ77" s="20"/>
      <c r="BA77" s="20"/>
      <c r="BB77" s="20"/>
      <c r="BC77" s="20"/>
      <c r="BD77" s="198"/>
      <c r="BE77" s="21"/>
      <c r="BF77" s="20"/>
      <c r="BG77" s="21"/>
      <c r="BH77" s="20"/>
      <c r="BI77" s="29"/>
      <c r="BJ77" s="29"/>
      <c r="BK77" s="20"/>
      <c r="BL77" s="20"/>
      <c r="BM77" s="20"/>
      <c r="BN77" s="193"/>
      <c r="BO77" s="24"/>
      <c r="BP77" s="180"/>
      <c r="BQ77" s="24"/>
      <c r="BR77" s="199"/>
      <c r="BT77" s="195"/>
    </row>
    <row r="78" spans="1:72" s="22" customFormat="1" ht="271.89999999999998" customHeight="1" x14ac:dyDescent="0.25">
      <c r="A78" s="20"/>
      <c r="B78" s="194"/>
      <c r="C78" s="29"/>
      <c r="D78" s="29"/>
      <c r="E78" s="29"/>
      <c r="F78" s="20"/>
      <c r="G78" s="20"/>
      <c r="H78" s="20"/>
      <c r="I78" s="20"/>
      <c r="J78" s="197"/>
      <c r="K78" s="20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198"/>
      <c r="AM78" s="20"/>
      <c r="AN78" s="20"/>
      <c r="AO78" s="20"/>
      <c r="AP78" s="20"/>
      <c r="AQ78" s="20"/>
      <c r="AR78" s="20"/>
      <c r="AS78" s="20"/>
      <c r="AT78" s="198"/>
      <c r="AU78" s="20"/>
      <c r="AV78" s="20"/>
      <c r="AW78" s="20"/>
      <c r="AX78" s="20"/>
      <c r="AY78" s="20"/>
      <c r="AZ78" s="20"/>
      <c r="BA78" s="20"/>
      <c r="BB78" s="20"/>
      <c r="BC78" s="20"/>
      <c r="BD78" s="198"/>
      <c r="BE78" s="21"/>
      <c r="BF78" s="20"/>
      <c r="BG78" s="21"/>
      <c r="BH78" s="20"/>
      <c r="BI78" s="29"/>
      <c r="BJ78" s="29"/>
      <c r="BK78" s="20"/>
      <c r="BL78" s="20"/>
      <c r="BM78" s="20"/>
      <c r="BN78" s="193"/>
      <c r="BO78" s="24"/>
      <c r="BP78" s="180"/>
      <c r="BQ78" s="24"/>
      <c r="BR78" s="199"/>
      <c r="BT78" s="195"/>
    </row>
    <row r="79" spans="1:72" s="22" customFormat="1" ht="271.89999999999998" customHeight="1" x14ac:dyDescent="0.25">
      <c r="A79" s="20"/>
      <c r="B79" s="194"/>
      <c r="C79" s="29"/>
      <c r="D79" s="29"/>
      <c r="E79" s="29"/>
      <c r="F79" s="20"/>
      <c r="G79" s="20"/>
      <c r="H79" s="20"/>
      <c r="I79" s="20"/>
      <c r="J79" s="197"/>
      <c r="K79" s="20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198"/>
      <c r="AM79" s="20"/>
      <c r="AN79" s="20"/>
      <c r="AO79" s="20"/>
      <c r="AP79" s="20"/>
      <c r="AQ79" s="20"/>
      <c r="AR79" s="20"/>
      <c r="AS79" s="20"/>
      <c r="AT79" s="198"/>
      <c r="AU79" s="20"/>
      <c r="AV79" s="20"/>
      <c r="AW79" s="20"/>
      <c r="AX79" s="20"/>
      <c r="AY79" s="20"/>
      <c r="AZ79" s="20"/>
      <c r="BA79" s="20"/>
      <c r="BB79" s="20"/>
      <c r="BC79" s="20"/>
      <c r="BD79" s="198"/>
      <c r="BE79" s="21"/>
      <c r="BF79" s="20"/>
      <c r="BG79" s="21"/>
      <c r="BH79" s="20"/>
      <c r="BI79" s="29"/>
      <c r="BJ79" s="29"/>
      <c r="BK79" s="20"/>
      <c r="BL79" s="20"/>
      <c r="BM79" s="20"/>
      <c r="BN79" s="193"/>
      <c r="BO79" s="24"/>
      <c r="BP79" s="180"/>
      <c r="BQ79" s="24"/>
      <c r="BR79" s="199"/>
      <c r="BT79" s="195"/>
    </row>
    <row r="80" spans="1:72" s="22" customFormat="1" ht="271.89999999999998" customHeight="1" x14ac:dyDescent="0.25">
      <c r="A80" s="20"/>
      <c r="B80" s="194"/>
      <c r="C80" s="29"/>
      <c r="D80" s="29"/>
      <c r="E80" s="29"/>
      <c r="F80" s="20"/>
      <c r="G80" s="20"/>
      <c r="H80" s="20"/>
      <c r="I80" s="20"/>
      <c r="J80" s="197"/>
      <c r="K80" s="20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198"/>
      <c r="AM80" s="20"/>
      <c r="AN80" s="20"/>
      <c r="AO80" s="20"/>
      <c r="AP80" s="20"/>
      <c r="AQ80" s="20"/>
      <c r="AR80" s="20"/>
      <c r="AS80" s="20"/>
      <c r="AT80" s="198"/>
      <c r="AU80" s="20"/>
      <c r="AV80" s="20"/>
      <c r="AW80" s="20"/>
      <c r="AX80" s="20"/>
      <c r="AY80" s="20"/>
      <c r="AZ80" s="20"/>
      <c r="BA80" s="20"/>
      <c r="BB80" s="20"/>
      <c r="BC80" s="20"/>
      <c r="BD80" s="198"/>
      <c r="BE80" s="21"/>
      <c r="BF80" s="20"/>
      <c r="BG80" s="21"/>
      <c r="BH80" s="20"/>
      <c r="BI80" s="29"/>
      <c r="BJ80" s="29"/>
      <c r="BK80" s="20"/>
      <c r="BL80" s="20"/>
      <c r="BM80" s="20"/>
      <c r="BN80" s="193"/>
      <c r="BO80" s="24"/>
      <c r="BP80" s="180"/>
      <c r="BQ80" s="24"/>
      <c r="BR80" s="199"/>
      <c r="BT80" s="195"/>
    </row>
    <row r="81" spans="1:72" s="22" customFormat="1" ht="271.89999999999998" customHeight="1" x14ac:dyDescent="0.25">
      <c r="A81" s="20"/>
      <c r="B81" s="194"/>
      <c r="C81" s="29"/>
      <c r="D81" s="29"/>
      <c r="E81" s="29"/>
      <c r="F81" s="20"/>
      <c r="G81" s="20"/>
      <c r="H81" s="20"/>
      <c r="I81" s="20"/>
      <c r="J81" s="197"/>
      <c r="K81" s="20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198"/>
      <c r="AM81" s="20"/>
      <c r="AN81" s="20"/>
      <c r="AO81" s="20"/>
      <c r="AP81" s="20"/>
      <c r="AQ81" s="20"/>
      <c r="AR81" s="20"/>
      <c r="AS81" s="20"/>
      <c r="AT81" s="198"/>
      <c r="AU81" s="20"/>
      <c r="AV81" s="20"/>
      <c r="AW81" s="20"/>
      <c r="AX81" s="20"/>
      <c r="AY81" s="20"/>
      <c r="AZ81" s="20"/>
      <c r="BA81" s="20"/>
      <c r="BB81" s="20"/>
      <c r="BC81" s="20"/>
      <c r="BD81" s="198"/>
      <c r="BE81" s="21"/>
      <c r="BF81" s="20"/>
      <c r="BG81" s="21"/>
      <c r="BH81" s="20"/>
      <c r="BI81" s="29"/>
      <c r="BJ81" s="29"/>
      <c r="BK81" s="20"/>
      <c r="BL81" s="20"/>
      <c r="BM81" s="20"/>
      <c r="BN81" s="193"/>
      <c r="BO81" s="24"/>
      <c r="BP81" s="180"/>
      <c r="BQ81" s="24"/>
      <c r="BR81" s="199"/>
      <c r="BT81" s="195"/>
    </row>
    <row r="82" spans="1:72" s="22" customFormat="1" ht="271.89999999999998" customHeight="1" x14ac:dyDescent="0.25">
      <c r="A82" s="20"/>
      <c r="B82" s="194"/>
      <c r="C82" s="29"/>
      <c r="D82" s="29"/>
      <c r="E82" s="29"/>
      <c r="F82" s="20"/>
      <c r="G82" s="20"/>
      <c r="H82" s="20"/>
      <c r="I82" s="20"/>
      <c r="J82" s="197"/>
      <c r="K82" s="20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198"/>
      <c r="AM82" s="20"/>
      <c r="AN82" s="20"/>
      <c r="AO82" s="20"/>
      <c r="AP82" s="20"/>
      <c r="AQ82" s="20"/>
      <c r="AR82" s="20"/>
      <c r="AS82" s="20"/>
      <c r="AT82" s="198"/>
      <c r="AU82" s="20"/>
      <c r="AV82" s="20"/>
      <c r="AW82" s="20"/>
      <c r="AX82" s="20"/>
      <c r="AY82" s="20"/>
      <c r="AZ82" s="20"/>
      <c r="BA82" s="20"/>
      <c r="BB82" s="20"/>
      <c r="BC82" s="20"/>
      <c r="BD82" s="198"/>
      <c r="BE82" s="21"/>
      <c r="BF82" s="20"/>
      <c r="BG82" s="21"/>
      <c r="BH82" s="20"/>
      <c r="BI82" s="29"/>
      <c r="BJ82" s="29"/>
      <c r="BK82" s="20"/>
      <c r="BL82" s="20"/>
      <c r="BM82" s="20"/>
      <c r="BN82" s="193"/>
      <c r="BO82" s="24"/>
      <c r="BP82" s="180"/>
      <c r="BQ82" s="24"/>
      <c r="BR82" s="199"/>
      <c r="BT82" s="195"/>
    </row>
    <row r="83" spans="1:72" s="22" customFormat="1" ht="271.89999999999998" customHeight="1" x14ac:dyDescent="0.25">
      <c r="A83" s="20"/>
      <c r="B83" s="194"/>
      <c r="C83" s="29"/>
      <c r="D83" s="29"/>
      <c r="E83" s="29"/>
      <c r="F83" s="20"/>
      <c r="G83" s="20"/>
      <c r="H83" s="20"/>
      <c r="I83" s="20"/>
      <c r="J83" s="197"/>
      <c r="K83" s="20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198"/>
      <c r="AM83" s="20"/>
      <c r="AN83" s="20"/>
      <c r="AO83" s="20"/>
      <c r="AP83" s="20"/>
      <c r="AQ83" s="20"/>
      <c r="AR83" s="20"/>
      <c r="AS83" s="20"/>
      <c r="AT83" s="198"/>
      <c r="AU83" s="20"/>
      <c r="AV83" s="20"/>
      <c r="AW83" s="20"/>
      <c r="AX83" s="20"/>
      <c r="AY83" s="20"/>
      <c r="AZ83" s="20"/>
      <c r="BA83" s="20"/>
      <c r="BB83" s="20"/>
      <c r="BC83" s="20"/>
      <c r="BD83" s="198"/>
      <c r="BE83" s="21"/>
      <c r="BF83" s="20"/>
      <c r="BG83" s="21"/>
      <c r="BH83" s="20"/>
      <c r="BI83" s="29"/>
      <c r="BJ83" s="29"/>
      <c r="BK83" s="20"/>
      <c r="BL83" s="20"/>
      <c r="BM83" s="20"/>
      <c r="BN83" s="193"/>
      <c r="BO83" s="24"/>
      <c r="BP83" s="180"/>
      <c r="BQ83" s="24"/>
      <c r="BR83" s="199"/>
      <c r="BT83" s="195"/>
    </row>
    <row r="84" spans="1:72" s="22" customFormat="1" ht="271.89999999999998" customHeight="1" x14ac:dyDescent="0.25">
      <c r="A84" s="20"/>
      <c r="B84" s="194"/>
      <c r="C84" s="29"/>
      <c r="D84" s="29"/>
      <c r="E84" s="29"/>
      <c r="F84" s="20"/>
      <c r="G84" s="20"/>
      <c r="H84" s="20"/>
      <c r="I84" s="20"/>
      <c r="J84" s="197"/>
      <c r="K84" s="20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198"/>
      <c r="AM84" s="20"/>
      <c r="AN84" s="20"/>
      <c r="AO84" s="20"/>
      <c r="AP84" s="20"/>
      <c r="AQ84" s="20"/>
      <c r="AR84" s="20"/>
      <c r="AS84" s="20"/>
      <c r="AT84" s="198"/>
      <c r="AU84" s="20"/>
      <c r="AV84" s="20"/>
      <c r="AW84" s="20"/>
      <c r="AX84" s="20"/>
      <c r="AY84" s="20"/>
      <c r="AZ84" s="20"/>
      <c r="BA84" s="20"/>
      <c r="BB84" s="20"/>
      <c r="BC84" s="20"/>
      <c r="BD84" s="198"/>
      <c r="BE84" s="21"/>
      <c r="BF84" s="20"/>
      <c r="BG84" s="21"/>
      <c r="BH84" s="20"/>
      <c r="BI84" s="29"/>
      <c r="BJ84" s="29"/>
      <c r="BK84" s="20"/>
      <c r="BL84" s="20"/>
      <c r="BM84" s="20"/>
      <c r="BN84" s="193"/>
      <c r="BO84" s="24"/>
      <c r="BP84" s="180"/>
      <c r="BQ84" s="24"/>
      <c r="BR84" s="199"/>
      <c r="BT84" s="195"/>
    </row>
    <row r="85" spans="1:72" s="22" customFormat="1" ht="271.89999999999998" customHeight="1" x14ac:dyDescent="0.25">
      <c r="A85" s="20"/>
      <c r="B85" s="194"/>
      <c r="C85" s="29"/>
      <c r="D85" s="29"/>
      <c r="E85" s="29"/>
      <c r="F85" s="20"/>
      <c r="G85" s="20"/>
      <c r="H85" s="20"/>
      <c r="I85" s="20"/>
      <c r="J85" s="197"/>
      <c r="K85" s="20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198"/>
      <c r="AM85" s="20"/>
      <c r="AN85" s="20"/>
      <c r="AO85" s="20"/>
      <c r="AP85" s="20"/>
      <c r="AQ85" s="20"/>
      <c r="AR85" s="20"/>
      <c r="AS85" s="20"/>
      <c r="AT85" s="198"/>
      <c r="AU85" s="20"/>
      <c r="AV85" s="20"/>
      <c r="AW85" s="20"/>
      <c r="AX85" s="20"/>
      <c r="AY85" s="20"/>
      <c r="AZ85" s="20"/>
      <c r="BA85" s="20"/>
      <c r="BB85" s="20"/>
      <c r="BC85" s="20"/>
      <c r="BD85" s="198"/>
      <c r="BE85" s="21"/>
      <c r="BF85" s="20"/>
      <c r="BG85" s="21"/>
      <c r="BH85" s="20"/>
      <c r="BI85" s="29"/>
      <c r="BJ85" s="29"/>
      <c r="BK85" s="20"/>
      <c r="BL85" s="20"/>
      <c r="BM85" s="20"/>
      <c r="BN85" s="193"/>
      <c r="BO85" s="24"/>
      <c r="BP85" s="180"/>
      <c r="BQ85" s="24"/>
      <c r="BR85" s="199"/>
      <c r="BT85" s="195"/>
    </row>
    <row r="86" spans="1:72" s="22" customFormat="1" ht="271.89999999999998" customHeight="1" x14ac:dyDescent="0.25">
      <c r="A86" s="20"/>
      <c r="B86" s="194"/>
      <c r="C86" s="29"/>
      <c r="D86" s="29"/>
      <c r="E86" s="29"/>
      <c r="F86" s="20"/>
      <c r="G86" s="20"/>
      <c r="H86" s="20"/>
      <c r="I86" s="20"/>
      <c r="J86" s="197"/>
      <c r="K86" s="20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198"/>
      <c r="AM86" s="20"/>
      <c r="AN86" s="20"/>
      <c r="AO86" s="20"/>
      <c r="AP86" s="20"/>
      <c r="AQ86" s="20"/>
      <c r="AR86" s="20"/>
      <c r="AS86" s="20"/>
      <c r="AT86" s="198"/>
      <c r="AU86" s="20"/>
      <c r="AV86" s="20"/>
      <c r="AW86" s="20"/>
      <c r="AX86" s="20"/>
      <c r="AY86" s="20"/>
      <c r="AZ86" s="20"/>
      <c r="BA86" s="20"/>
      <c r="BB86" s="20"/>
      <c r="BC86" s="20"/>
      <c r="BD86" s="198"/>
      <c r="BE86" s="21"/>
      <c r="BF86" s="20"/>
      <c r="BG86" s="21"/>
      <c r="BH86" s="20"/>
      <c r="BI86" s="29"/>
      <c r="BJ86" s="29"/>
      <c r="BK86" s="20"/>
      <c r="BL86" s="20"/>
      <c r="BM86" s="20"/>
      <c r="BN86" s="193"/>
      <c r="BO86" s="24"/>
      <c r="BP86" s="180"/>
      <c r="BQ86" s="24"/>
      <c r="BR86" s="199"/>
      <c r="BT86" s="195"/>
    </row>
    <row r="87" spans="1:72" s="22" customFormat="1" ht="271.89999999999998" customHeight="1" x14ac:dyDescent="0.25">
      <c r="A87" s="20"/>
      <c r="B87" s="194"/>
      <c r="C87" s="29"/>
      <c r="D87" s="29"/>
      <c r="E87" s="29"/>
      <c r="F87" s="20"/>
      <c r="G87" s="20"/>
      <c r="H87" s="20"/>
      <c r="I87" s="20"/>
      <c r="J87" s="197"/>
      <c r="K87" s="20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198"/>
      <c r="AM87" s="20"/>
      <c r="AN87" s="20"/>
      <c r="AO87" s="20"/>
      <c r="AP87" s="20"/>
      <c r="AQ87" s="20"/>
      <c r="AR87" s="20"/>
      <c r="AS87" s="20"/>
      <c r="AT87" s="198"/>
      <c r="AU87" s="20"/>
      <c r="AV87" s="20"/>
      <c r="AW87" s="20"/>
      <c r="AX87" s="20"/>
      <c r="AY87" s="20"/>
      <c r="AZ87" s="20"/>
      <c r="BA87" s="20"/>
      <c r="BB87" s="20"/>
      <c r="BC87" s="20"/>
      <c r="BD87" s="198"/>
      <c r="BE87" s="21"/>
      <c r="BF87" s="20"/>
      <c r="BG87" s="21"/>
      <c r="BH87" s="20"/>
      <c r="BI87" s="29"/>
      <c r="BJ87" s="29"/>
      <c r="BK87" s="20"/>
      <c r="BL87" s="20"/>
      <c r="BM87" s="20"/>
      <c r="BN87" s="193"/>
      <c r="BO87" s="24"/>
      <c r="BP87" s="180"/>
      <c r="BQ87" s="24"/>
      <c r="BR87" s="199"/>
      <c r="BT87" s="195"/>
    </row>
    <row r="88" spans="1:72" s="22" customFormat="1" ht="271.89999999999998" customHeight="1" x14ac:dyDescent="0.25">
      <c r="A88" s="20"/>
      <c r="B88" s="194"/>
      <c r="C88" s="29"/>
      <c r="D88" s="29"/>
      <c r="E88" s="29"/>
      <c r="F88" s="20"/>
      <c r="G88" s="20"/>
      <c r="H88" s="20"/>
      <c r="I88" s="20"/>
      <c r="J88" s="197"/>
      <c r="K88" s="20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198"/>
      <c r="AM88" s="20"/>
      <c r="AN88" s="20"/>
      <c r="AO88" s="20"/>
      <c r="AP88" s="20"/>
      <c r="AQ88" s="20"/>
      <c r="AR88" s="20"/>
      <c r="AS88" s="20"/>
      <c r="AT88" s="198"/>
      <c r="AU88" s="20"/>
      <c r="AV88" s="20"/>
      <c r="AW88" s="20"/>
      <c r="AX88" s="20"/>
      <c r="AY88" s="20"/>
      <c r="AZ88" s="20"/>
      <c r="BA88" s="20"/>
      <c r="BB88" s="20"/>
      <c r="BC88" s="20"/>
      <c r="BD88" s="198"/>
      <c r="BE88" s="21"/>
      <c r="BF88" s="20"/>
      <c r="BG88" s="21"/>
      <c r="BH88" s="20"/>
      <c r="BI88" s="29"/>
      <c r="BJ88" s="29"/>
      <c r="BK88" s="20"/>
      <c r="BL88" s="20"/>
      <c r="BM88" s="20"/>
      <c r="BN88" s="193"/>
      <c r="BO88" s="24"/>
      <c r="BP88" s="180"/>
      <c r="BQ88" s="24"/>
      <c r="BR88" s="199"/>
      <c r="BT88" s="195"/>
    </row>
    <row r="89" spans="1:72" s="22" customFormat="1" ht="271.89999999999998" customHeight="1" x14ac:dyDescent="0.25">
      <c r="A89" s="20"/>
      <c r="B89" s="194"/>
      <c r="C89" s="29"/>
      <c r="D89" s="29"/>
      <c r="E89" s="29"/>
      <c r="F89" s="20"/>
      <c r="G89" s="20"/>
      <c r="H89" s="20"/>
      <c r="I89" s="20"/>
      <c r="J89" s="197"/>
      <c r="K89" s="20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198"/>
      <c r="AM89" s="20"/>
      <c r="AN89" s="20"/>
      <c r="AO89" s="20"/>
      <c r="AP89" s="20"/>
      <c r="AQ89" s="20"/>
      <c r="AR89" s="20"/>
      <c r="AS89" s="20"/>
      <c r="AT89" s="198"/>
      <c r="AU89" s="20"/>
      <c r="AV89" s="20"/>
      <c r="AW89" s="20"/>
      <c r="AX89" s="20"/>
      <c r="AY89" s="20"/>
      <c r="AZ89" s="20"/>
      <c r="BA89" s="20"/>
      <c r="BB89" s="20"/>
      <c r="BC89" s="20"/>
      <c r="BD89" s="198"/>
      <c r="BE89" s="21"/>
      <c r="BF89" s="20"/>
      <c r="BG89" s="21"/>
      <c r="BH89" s="20"/>
      <c r="BI89" s="29"/>
      <c r="BJ89" s="29"/>
      <c r="BK89" s="20"/>
      <c r="BL89" s="20"/>
      <c r="BM89" s="20"/>
      <c r="BN89" s="193"/>
      <c r="BO89" s="24"/>
      <c r="BP89" s="180"/>
      <c r="BQ89" s="24"/>
      <c r="BR89" s="199"/>
      <c r="BT89" s="195"/>
    </row>
    <row r="90" spans="1:72" s="22" customFormat="1" ht="271.89999999999998" customHeight="1" x14ac:dyDescent="0.25">
      <c r="A90" s="20"/>
      <c r="B90" s="194"/>
      <c r="C90" s="29"/>
      <c r="D90" s="29"/>
      <c r="E90" s="29"/>
      <c r="F90" s="20"/>
      <c r="G90" s="20"/>
      <c r="H90" s="20"/>
      <c r="I90" s="20"/>
      <c r="J90" s="197"/>
      <c r="K90" s="20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198"/>
      <c r="AM90" s="20"/>
      <c r="AN90" s="20"/>
      <c r="AO90" s="20"/>
      <c r="AP90" s="20"/>
      <c r="AQ90" s="20"/>
      <c r="AR90" s="20"/>
      <c r="AS90" s="20"/>
      <c r="AT90" s="198"/>
      <c r="AU90" s="20"/>
      <c r="AV90" s="20"/>
      <c r="AW90" s="20"/>
      <c r="AX90" s="20"/>
      <c r="AY90" s="20"/>
      <c r="AZ90" s="20"/>
      <c r="BA90" s="20"/>
      <c r="BB90" s="20"/>
      <c r="BC90" s="20"/>
      <c r="BD90" s="198"/>
      <c r="BE90" s="21"/>
      <c r="BF90" s="20"/>
      <c r="BG90" s="21"/>
      <c r="BH90" s="20"/>
      <c r="BI90" s="29"/>
      <c r="BJ90" s="29"/>
      <c r="BK90" s="20"/>
      <c r="BL90" s="20"/>
      <c r="BM90" s="20"/>
      <c r="BN90" s="193"/>
      <c r="BO90" s="24"/>
      <c r="BP90" s="180"/>
      <c r="BQ90" s="24"/>
      <c r="BR90" s="199"/>
      <c r="BT90" s="195"/>
    </row>
    <row r="91" spans="1:72" s="22" customFormat="1" ht="176.25" customHeight="1" x14ac:dyDescent="0.25">
      <c r="A91" s="20"/>
      <c r="B91" s="194"/>
      <c r="C91" s="29"/>
      <c r="D91" s="29"/>
      <c r="E91" s="29"/>
      <c r="F91" s="20"/>
      <c r="G91" s="20"/>
      <c r="H91" s="20"/>
      <c r="I91" s="20"/>
      <c r="J91" s="197"/>
      <c r="K91" s="20"/>
      <c r="L91" s="20"/>
      <c r="M91" s="20"/>
      <c r="N91" s="20"/>
      <c r="O91" s="29"/>
      <c r="P91" s="29"/>
      <c r="Q91" s="29"/>
      <c r="R91" s="29"/>
      <c r="S91" s="29"/>
      <c r="T91" s="29"/>
      <c r="U91" s="29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198"/>
      <c r="AM91" s="20"/>
      <c r="AN91" s="20"/>
      <c r="AO91" s="20"/>
      <c r="AP91" s="20"/>
      <c r="AQ91" s="20"/>
      <c r="AR91" s="20"/>
      <c r="AS91" s="20"/>
      <c r="AT91" s="198"/>
      <c r="AU91" s="20"/>
      <c r="AV91" s="20"/>
      <c r="AW91" s="20"/>
      <c r="AX91" s="20"/>
      <c r="AY91" s="20"/>
      <c r="AZ91" s="20"/>
      <c r="BA91" s="20"/>
      <c r="BB91" s="20"/>
      <c r="BC91" s="20"/>
      <c r="BD91" s="198"/>
      <c r="BE91" s="20"/>
      <c r="BF91" s="20"/>
      <c r="BG91" s="20"/>
      <c r="BH91" s="20"/>
      <c r="BI91" s="20"/>
      <c r="BJ91" s="20"/>
      <c r="BK91" s="20"/>
      <c r="BL91" s="20"/>
      <c r="BM91" s="20"/>
      <c r="BN91" s="193"/>
      <c r="BO91" s="24"/>
      <c r="BP91" s="180"/>
      <c r="BQ91" s="200"/>
      <c r="BR91" s="199"/>
      <c r="BT91" s="195"/>
    </row>
    <row r="92" spans="1:72" s="22" customFormat="1" ht="326.25" customHeight="1" x14ac:dyDescent="0.25">
      <c r="A92" s="20"/>
      <c r="B92" s="194"/>
      <c r="C92" s="20"/>
      <c r="D92" s="20"/>
      <c r="E92" s="20"/>
      <c r="F92" s="20"/>
      <c r="G92" s="20"/>
      <c r="H92" s="20"/>
      <c r="I92" s="20"/>
      <c r="J92" s="197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198"/>
      <c r="AM92" s="20"/>
      <c r="AN92" s="20"/>
      <c r="AO92" s="20"/>
      <c r="AP92" s="20"/>
      <c r="AQ92" s="20"/>
      <c r="AR92" s="20"/>
      <c r="AS92" s="20"/>
      <c r="AT92" s="198"/>
      <c r="AU92" s="20"/>
      <c r="AV92" s="20"/>
      <c r="AW92" s="20"/>
      <c r="AX92" s="20"/>
      <c r="AY92" s="20"/>
      <c r="AZ92" s="20"/>
      <c r="BA92" s="20"/>
      <c r="BB92" s="20"/>
      <c r="BC92" s="20"/>
      <c r="BD92" s="198"/>
      <c r="BE92" s="20"/>
      <c r="BF92" s="20"/>
      <c r="BG92" s="20"/>
      <c r="BH92" s="20"/>
      <c r="BI92" s="20"/>
      <c r="BJ92" s="20"/>
      <c r="BK92" s="20"/>
      <c r="BL92" s="20"/>
      <c r="BM92" s="20"/>
      <c r="BN92" s="193"/>
      <c r="BO92" s="24"/>
      <c r="BP92" s="180"/>
      <c r="BQ92" s="200"/>
      <c r="BR92" s="199"/>
      <c r="BT92" s="195"/>
    </row>
    <row r="93" spans="1:72" s="22" customFormat="1" ht="223.5" customHeight="1" x14ac:dyDescent="0.25">
      <c r="A93" s="20"/>
      <c r="B93" s="194"/>
      <c r="C93" s="20"/>
      <c r="D93" s="20"/>
      <c r="E93" s="20"/>
      <c r="F93" s="20"/>
      <c r="G93" s="20"/>
      <c r="H93" s="20"/>
      <c r="I93" s="20"/>
      <c r="J93" s="197"/>
      <c r="K93" s="20"/>
      <c r="L93" s="20"/>
      <c r="M93" s="20"/>
      <c r="N93" s="20"/>
      <c r="O93" s="29"/>
      <c r="P93" s="29"/>
      <c r="Q93" s="29"/>
      <c r="R93" s="29"/>
      <c r="S93" s="29"/>
      <c r="T93" s="29"/>
      <c r="U93" s="29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9"/>
      <c r="AJ93" s="20"/>
      <c r="AK93" s="20"/>
      <c r="AL93" s="198"/>
      <c r="AM93" s="29"/>
      <c r="AN93" s="20"/>
      <c r="AO93" s="20"/>
      <c r="AP93" s="20"/>
      <c r="AQ93" s="20"/>
      <c r="AR93" s="20"/>
      <c r="AS93" s="20"/>
      <c r="AT93" s="198"/>
      <c r="AU93" s="20"/>
      <c r="AV93" s="20"/>
      <c r="AW93" s="20"/>
      <c r="AX93" s="20"/>
      <c r="AY93" s="20"/>
      <c r="AZ93" s="20"/>
      <c r="BA93" s="20"/>
      <c r="BB93" s="20"/>
      <c r="BC93" s="29"/>
      <c r="BD93" s="198"/>
      <c r="BE93" s="29"/>
      <c r="BF93" s="20"/>
      <c r="BG93" s="20"/>
      <c r="BH93" s="20"/>
      <c r="BI93" s="20"/>
      <c r="BJ93" s="20"/>
      <c r="BK93" s="20"/>
      <c r="BL93" s="20"/>
      <c r="BM93" s="20"/>
      <c r="BN93" s="193"/>
      <c r="BO93" s="24"/>
      <c r="BP93" s="180"/>
      <c r="BQ93" s="200"/>
      <c r="BR93" s="199"/>
      <c r="BT93" s="195"/>
    </row>
    <row r="94" spans="1:72" s="22" customFormat="1" ht="223.5" customHeight="1" x14ac:dyDescent="0.25">
      <c r="A94" s="20"/>
      <c r="B94" s="194"/>
      <c r="C94" s="20"/>
      <c r="D94" s="20"/>
      <c r="E94" s="20"/>
      <c r="F94" s="20"/>
      <c r="G94" s="20"/>
      <c r="H94" s="20"/>
      <c r="I94" s="20"/>
      <c r="J94" s="197"/>
      <c r="K94" s="20"/>
      <c r="L94" s="20"/>
      <c r="M94" s="20"/>
      <c r="N94" s="20"/>
      <c r="O94" s="29"/>
      <c r="P94" s="29"/>
      <c r="Q94" s="29"/>
      <c r="R94" s="29"/>
      <c r="S94" s="29"/>
      <c r="T94" s="29"/>
      <c r="U94" s="29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9"/>
      <c r="AJ94" s="20"/>
      <c r="AK94" s="20"/>
      <c r="AL94" s="198"/>
      <c r="AM94" s="29"/>
      <c r="AN94" s="20"/>
      <c r="AO94" s="20"/>
      <c r="AP94" s="20"/>
      <c r="AQ94" s="20"/>
      <c r="AR94" s="20"/>
      <c r="AS94" s="20"/>
      <c r="AT94" s="198"/>
      <c r="AU94" s="20"/>
      <c r="AV94" s="20"/>
      <c r="AW94" s="20"/>
      <c r="AX94" s="20"/>
      <c r="AY94" s="20"/>
      <c r="AZ94" s="20"/>
      <c r="BA94" s="20"/>
      <c r="BB94" s="20"/>
      <c r="BC94" s="20"/>
      <c r="BD94" s="198"/>
      <c r="BE94" s="20"/>
      <c r="BF94" s="20"/>
      <c r="BG94" s="20"/>
      <c r="BH94" s="20"/>
      <c r="BI94" s="20"/>
      <c r="BJ94" s="20"/>
      <c r="BK94" s="20"/>
      <c r="BL94" s="20"/>
      <c r="BM94" s="20"/>
      <c r="BN94" s="193"/>
      <c r="BO94" s="24"/>
      <c r="BP94" s="180"/>
      <c r="BQ94" s="200"/>
      <c r="BR94" s="199"/>
      <c r="BT94" s="195"/>
    </row>
    <row r="95" spans="1:72" s="22" customFormat="1" ht="223.5" customHeight="1" x14ac:dyDescent="0.25">
      <c r="A95" s="20"/>
      <c r="B95" s="194"/>
      <c r="C95" s="20"/>
      <c r="D95" s="20"/>
      <c r="E95" s="20"/>
      <c r="F95" s="20"/>
      <c r="G95" s="20"/>
      <c r="H95" s="20"/>
      <c r="I95" s="20"/>
      <c r="J95" s="197"/>
      <c r="K95" s="20"/>
      <c r="L95" s="20"/>
      <c r="M95" s="20"/>
      <c r="N95" s="20"/>
      <c r="O95" s="29"/>
      <c r="P95" s="29"/>
      <c r="Q95" s="29"/>
      <c r="R95" s="29"/>
      <c r="S95" s="29"/>
      <c r="T95" s="29"/>
      <c r="U95" s="29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9"/>
      <c r="AJ95" s="20"/>
      <c r="AK95" s="20"/>
      <c r="AL95" s="198"/>
      <c r="AM95" s="29"/>
      <c r="AN95" s="20"/>
      <c r="AO95" s="20"/>
      <c r="AP95" s="20"/>
      <c r="AQ95" s="20"/>
      <c r="AR95" s="20"/>
      <c r="AS95" s="20"/>
      <c r="AT95" s="198"/>
      <c r="AU95" s="20"/>
      <c r="AV95" s="20"/>
      <c r="AW95" s="20"/>
      <c r="AX95" s="20"/>
      <c r="AY95" s="20"/>
      <c r="AZ95" s="20"/>
      <c r="BA95" s="20"/>
      <c r="BB95" s="20"/>
      <c r="BC95" s="20"/>
      <c r="BD95" s="198"/>
      <c r="BE95" s="20"/>
      <c r="BF95" s="20"/>
      <c r="BG95" s="20"/>
      <c r="BH95" s="20"/>
      <c r="BI95" s="20"/>
      <c r="BJ95" s="20"/>
      <c r="BK95" s="20"/>
      <c r="BL95" s="20"/>
      <c r="BM95" s="20"/>
      <c r="BN95" s="193"/>
      <c r="BO95" s="24"/>
      <c r="BP95" s="180"/>
      <c r="BQ95" s="200"/>
      <c r="BR95" s="199"/>
      <c r="BT95" s="195"/>
    </row>
    <row r="96" spans="1:72" s="22" customFormat="1" ht="236.25" customHeight="1" x14ac:dyDescent="0.25">
      <c r="A96" s="20"/>
      <c r="B96" s="194"/>
      <c r="C96" s="20"/>
      <c r="D96" s="20"/>
      <c r="E96" s="20"/>
      <c r="F96" s="20"/>
      <c r="G96" s="20"/>
      <c r="H96" s="20"/>
      <c r="I96" s="20"/>
      <c r="J96" s="197"/>
      <c r="K96" s="20"/>
      <c r="L96" s="20"/>
      <c r="M96" s="20"/>
      <c r="N96" s="20"/>
      <c r="O96" s="29"/>
      <c r="P96" s="29"/>
      <c r="Q96" s="29"/>
      <c r="R96" s="29"/>
      <c r="S96" s="29"/>
      <c r="T96" s="29"/>
      <c r="U96" s="29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198"/>
      <c r="AM96" s="20"/>
      <c r="AN96" s="20"/>
      <c r="AO96" s="20"/>
      <c r="AP96" s="20"/>
      <c r="AQ96" s="20"/>
      <c r="AR96" s="20"/>
      <c r="AS96" s="20"/>
      <c r="AT96" s="198"/>
      <c r="AU96" s="20"/>
      <c r="AV96" s="20"/>
      <c r="AW96" s="20"/>
      <c r="AX96" s="20"/>
      <c r="AY96" s="20"/>
      <c r="AZ96" s="20"/>
      <c r="BA96" s="20"/>
      <c r="BB96" s="20"/>
      <c r="BC96" s="20"/>
      <c r="BD96" s="198"/>
      <c r="BE96" s="20"/>
      <c r="BF96" s="20"/>
      <c r="BG96" s="20"/>
      <c r="BH96" s="20"/>
      <c r="BI96" s="20"/>
      <c r="BJ96" s="20"/>
      <c r="BK96" s="20"/>
      <c r="BL96" s="20"/>
      <c r="BM96" s="20"/>
      <c r="BN96" s="193"/>
      <c r="BO96" s="24"/>
      <c r="BP96" s="180"/>
      <c r="BQ96" s="200"/>
      <c r="BR96" s="199"/>
      <c r="BT96" s="195"/>
    </row>
    <row r="97" spans="1:73" s="22" customFormat="1" ht="226.5" customHeight="1" x14ac:dyDescent="0.25">
      <c r="A97" s="20"/>
      <c r="B97" s="194"/>
      <c r="C97" s="20"/>
      <c r="D97" s="20"/>
      <c r="E97" s="20"/>
      <c r="F97" s="20"/>
      <c r="G97" s="20"/>
      <c r="H97" s="20"/>
      <c r="I97" s="20"/>
      <c r="J97" s="197"/>
      <c r="K97" s="20"/>
      <c r="L97" s="20"/>
      <c r="M97" s="20"/>
      <c r="N97" s="20"/>
      <c r="O97" s="29"/>
      <c r="P97" s="29"/>
      <c r="Q97" s="29"/>
      <c r="R97" s="29"/>
      <c r="S97" s="29"/>
      <c r="T97" s="29"/>
      <c r="U97" s="29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198"/>
      <c r="AM97" s="20"/>
      <c r="AN97" s="20"/>
      <c r="AO97" s="20"/>
      <c r="AP97" s="20"/>
      <c r="AQ97" s="20"/>
      <c r="AR97" s="20"/>
      <c r="AS97" s="20"/>
      <c r="AT97" s="198"/>
      <c r="AU97" s="20"/>
      <c r="AV97" s="20"/>
      <c r="AW97" s="20"/>
      <c r="AX97" s="20"/>
      <c r="AY97" s="20"/>
      <c r="AZ97" s="20"/>
      <c r="BA97" s="20"/>
      <c r="BB97" s="20"/>
      <c r="BC97" s="20"/>
      <c r="BD97" s="198"/>
      <c r="BE97" s="29"/>
      <c r="BF97" s="20"/>
      <c r="BG97" s="20"/>
      <c r="BH97" s="20"/>
      <c r="BI97" s="20"/>
      <c r="BJ97" s="20"/>
      <c r="BK97" s="20"/>
      <c r="BL97" s="20"/>
      <c r="BM97" s="20"/>
      <c r="BN97" s="193"/>
      <c r="BO97" s="24"/>
      <c r="BP97" s="180"/>
      <c r="BQ97" s="200"/>
      <c r="BR97" s="199"/>
      <c r="BT97" s="195"/>
    </row>
    <row r="98" spans="1:73" s="22" customFormat="1" ht="176.25" customHeight="1" x14ac:dyDescent="0.25">
      <c r="A98" s="20"/>
      <c r="B98" s="194"/>
      <c r="C98" s="20"/>
      <c r="D98" s="20"/>
      <c r="E98" s="20"/>
      <c r="F98" s="20"/>
      <c r="G98" s="20"/>
      <c r="H98" s="20"/>
      <c r="I98" s="20"/>
      <c r="J98" s="197"/>
      <c r="K98" s="20"/>
      <c r="L98" s="20"/>
      <c r="M98" s="20"/>
      <c r="N98" s="20"/>
      <c r="O98" s="29"/>
      <c r="P98" s="29"/>
      <c r="Q98" s="29"/>
      <c r="R98" s="29"/>
      <c r="S98" s="29"/>
      <c r="T98" s="29"/>
      <c r="U98" s="29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198"/>
      <c r="AM98" s="20"/>
      <c r="AN98" s="20"/>
      <c r="AO98" s="20"/>
      <c r="AP98" s="20"/>
      <c r="AQ98" s="20"/>
      <c r="AR98" s="20"/>
      <c r="AS98" s="20"/>
      <c r="AT98" s="198"/>
      <c r="AU98" s="20"/>
      <c r="AV98" s="20"/>
      <c r="AW98" s="20"/>
      <c r="AX98" s="20"/>
      <c r="AY98" s="20"/>
      <c r="AZ98" s="20"/>
      <c r="BA98" s="20"/>
      <c r="BB98" s="20"/>
      <c r="BC98" s="20"/>
      <c r="BD98" s="198"/>
      <c r="BE98" s="20"/>
      <c r="BF98" s="20"/>
      <c r="BG98" s="20"/>
      <c r="BH98" s="20"/>
      <c r="BI98" s="20"/>
      <c r="BJ98" s="20"/>
      <c r="BK98" s="20"/>
      <c r="BL98" s="20"/>
      <c r="BM98" s="20"/>
      <c r="BN98" s="193"/>
      <c r="BO98" s="24"/>
      <c r="BP98" s="180"/>
      <c r="BQ98" s="200"/>
      <c r="BR98" s="199"/>
      <c r="BT98" s="195"/>
    </row>
    <row r="99" spans="1:73" s="22" customFormat="1" ht="228" customHeight="1" x14ac:dyDescent="0.25">
      <c r="A99" s="20"/>
      <c r="B99" s="194"/>
      <c r="C99" s="20"/>
      <c r="D99" s="20"/>
      <c r="E99" s="20"/>
      <c r="F99" s="20"/>
      <c r="G99" s="20"/>
      <c r="H99" s="20"/>
      <c r="I99" s="20"/>
      <c r="J99" s="197"/>
      <c r="K99" s="20"/>
      <c r="L99" s="20"/>
      <c r="M99" s="20"/>
      <c r="N99" s="20"/>
      <c r="O99" s="29"/>
      <c r="P99" s="29"/>
      <c r="Q99" s="29"/>
      <c r="R99" s="29"/>
      <c r="S99" s="29"/>
      <c r="T99" s="29"/>
      <c r="U99" s="29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198"/>
      <c r="AM99" s="20"/>
      <c r="AN99" s="20"/>
      <c r="AO99" s="20"/>
      <c r="AP99" s="20"/>
      <c r="AQ99" s="20"/>
      <c r="AR99" s="20"/>
      <c r="AS99" s="20"/>
      <c r="AT99" s="198"/>
      <c r="AU99" s="20"/>
      <c r="AV99" s="20"/>
      <c r="AW99" s="20"/>
      <c r="AX99" s="20"/>
      <c r="AY99" s="20"/>
      <c r="AZ99" s="20"/>
      <c r="BA99" s="20"/>
      <c r="BB99" s="20"/>
      <c r="BC99" s="20"/>
      <c r="BD99" s="198"/>
      <c r="BE99" s="20"/>
      <c r="BF99" s="20"/>
      <c r="BG99" s="20"/>
      <c r="BH99" s="20"/>
      <c r="BI99" s="20"/>
      <c r="BJ99" s="20"/>
      <c r="BK99" s="20"/>
      <c r="BL99" s="20"/>
      <c r="BM99" s="20"/>
      <c r="BN99" s="193"/>
      <c r="BO99" s="24"/>
      <c r="BP99" s="180"/>
      <c r="BQ99" s="200"/>
      <c r="BR99" s="199"/>
      <c r="BT99" s="195"/>
    </row>
    <row r="100" spans="1:73" s="22" customFormat="1" ht="220.5" customHeight="1" x14ac:dyDescent="0.25">
      <c r="A100" s="20"/>
      <c r="B100" s="194"/>
      <c r="C100" s="20"/>
      <c r="D100" s="20"/>
      <c r="E100" s="20"/>
      <c r="F100" s="20"/>
      <c r="G100" s="20"/>
      <c r="H100" s="20"/>
      <c r="I100" s="20"/>
      <c r="J100" s="197"/>
      <c r="K100" s="20"/>
      <c r="L100" s="20"/>
      <c r="M100" s="20"/>
      <c r="N100" s="20"/>
      <c r="O100" s="29"/>
      <c r="P100" s="29"/>
      <c r="Q100" s="29"/>
      <c r="R100" s="29"/>
      <c r="S100" s="29"/>
      <c r="T100" s="29"/>
      <c r="U100" s="29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198"/>
      <c r="AM100" s="20"/>
      <c r="AN100" s="20"/>
      <c r="AO100" s="20"/>
      <c r="AP100" s="20"/>
      <c r="AQ100" s="20"/>
      <c r="AR100" s="20"/>
      <c r="AS100" s="20"/>
      <c r="AT100" s="198"/>
      <c r="AU100" s="20"/>
      <c r="AV100" s="20"/>
      <c r="AW100" s="20"/>
      <c r="AX100" s="20"/>
      <c r="AY100" s="20"/>
      <c r="AZ100" s="20"/>
      <c r="BA100" s="20"/>
      <c r="BB100" s="20"/>
      <c r="BC100" s="29"/>
      <c r="BD100" s="198"/>
      <c r="BE100" s="29"/>
      <c r="BF100" s="20"/>
      <c r="BG100" s="20"/>
      <c r="BH100" s="20"/>
      <c r="BI100" s="20"/>
      <c r="BJ100" s="20"/>
      <c r="BK100" s="20"/>
      <c r="BL100" s="20"/>
      <c r="BM100" s="20"/>
      <c r="BN100" s="193"/>
      <c r="BO100" s="24"/>
      <c r="BP100" s="180"/>
      <c r="BQ100" s="200"/>
      <c r="BR100" s="199"/>
      <c r="BT100" s="195"/>
    </row>
    <row r="101" spans="1:73" s="22" customFormat="1" ht="220.5" customHeight="1" x14ac:dyDescent="0.25">
      <c r="A101" s="20"/>
      <c r="B101" s="194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9"/>
      <c r="R101" s="29"/>
      <c r="S101" s="29"/>
      <c r="T101" s="29"/>
      <c r="U101" s="29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198"/>
      <c r="AM101" s="20"/>
      <c r="AN101" s="20"/>
      <c r="AO101" s="20"/>
      <c r="AP101" s="20"/>
      <c r="AQ101" s="20"/>
      <c r="AR101" s="20"/>
      <c r="AS101" s="20"/>
      <c r="AT101" s="198"/>
      <c r="AU101" s="20"/>
      <c r="AV101" s="20"/>
      <c r="AW101" s="20"/>
      <c r="AX101" s="20"/>
      <c r="AY101" s="20"/>
      <c r="AZ101" s="20"/>
      <c r="BA101" s="20"/>
      <c r="BB101" s="20"/>
      <c r="BC101" s="20"/>
      <c r="BD101" s="198"/>
      <c r="BE101" s="20"/>
      <c r="BF101" s="20"/>
      <c r="BG101" s="20"/>
      <c r="BH101" s="20"/>
      <c r="BI101" s="20"/>
      <c r="BJ101" s="20"/>
      <c r="BK101" s="20"/>
      <c r="BL101" s="20"/>
      <c r="BM101" s="20"/>
      <c r="BN101" s="193"/>
      <c r="BO101" s="24"/>
      <c r="BP101" s="180"/>
      <c r="BQ101" s="200"/>
      <c r="BR101" s="199"/>
      <c r="BT101" s="195"/>
    </row>
    <row r="102" spans="1:73" s="22" customFormat="1" ht="220.5" customHeight="1" x14ac:dyDescent="0.25">
      <c r="A102" s="20"/>
      <c r="B102" s="194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9"/>
      <c r="P102" s="29"/>
      <c r="Q102" s="29"/>
      <c r="R102" s="29"/>
      <c r="S102" s="29"/>
      <c r="T102" s="29"/>
      <c r="U102" s="29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198"/>
      <c r="AM102" s="20"/>
      <c r="AN102" s="20"/>
      <c r="AO102" s="20"/>
      <c r="AP102" s="20"/>
      <c r="AQ102" s="20"/>
      <c r="AR102" s="20"/>
      <c r="AS102" s="20"/>
      <c r="AT102" s="198"/>
      <c r="AU102" s="20"/>
      <c r="AV102" s="20"/>
      <c r="AW102" s="20"/>
      <c r="AX102" s="20"/>
      <c r="AY102" s="20"/>
      <c r="AZ102" s="20"/>
      <c r="BA102" s="20"/>
      <c r="BB102" s="20"/>
      <c r="BC102" s="20"/>
      <c r="BD102" s="198"/>
      <c r="BE102" s="20"/>
      <c r="BF102" s="20"/>
      <c r="BG102" s="20"/>
      <c r="BH102" s="20"/>
      <c r="BI102" s="20"/>
      <c r="BJ102" s="20"/>
      <c r="BK102" s="20"/>
      <c r="BL102" s="20"/>
      <c r="BM102" s="20"/>
      <c r="BN102" s="193"/>
      <c r="BO102" s="24"/>
      <c r="BP102" s="180"/>
      <c r="BQ102" s="200"/>
      <c r="BR102" s="199"/>
      <c r="BT102" s="195"/>
    </row>
    <row r="103" spans="1:73" s="22" customFormat="1" ht="409.6" customHeight="1" x14ac:dyDescent="0.25">
      <c r="A103" s="20"/>
      <c r="B103" s="194"/>
      <c r="C103" s="20"/>
      <c r="D103" s="20"/>
      <c r="E103" s="20"/>
      <c r="F103" s="20"/>
      <c r="G103" s="20"/>
      <c r="H103" s="20"/>
      <c r="I103" s="20"/>
      <c r="J103" s="20"/>
      <c r="K103" s="18"/>
      <c r="L103" s="20"/>
      <c r="M103" s="20"/>
      <c r="N103" s="20"/>
      <c r="O103" s="29"/>
      <c r="P103" s="29"/>
      <c r="Q103" s="29"/>
      <c r="R103" s="29"/>
      <c r="S103" s="29"/>
      <c r="T103" s="29"/>
      <c r="U103" s="29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9"/>
      <c r="AJ103" s="21"/>
      <c r="AK103" s="21"/>
      <c r="AL103" s="198"/>
      <c r="AM103" s="29"/>
      <c r="AN103" s="21"/>
      <c r="AO103" s="21"/>
      <c r="AP103" s="21"/>
      <c r="AQ103" s="21"/>
      <c r="AR103" s="21"/>
      <c r="AS103" s="21"/>
      <c r="AT103" s="198"/>
      <c r="AU103" s="29"/>
      <c r="AV103" s="21"/>
      <c r="AW103" s="21"/>
      <c r="AX103" s="21"/>
      <c r="AY103" s="21"/>
      <c r="AZ103" s="21"/>
      <c r="BA103" s="21"/>
      <c r="BB103" s="21"/>
      <c r="BC103" s="21"/>
      <c r="BD103" s="198"/>
      <c r="BE103" s="29"/>
      <c r="BF103" s="20"/>
      <c r="BG103" s="21"/>
      <c r="BH103" s="20"/>
      <c r="BI103" s="23"/>
      <c r="BJ103" s="23"/>
      <c r="BK103" s="21"/>
      <c r="BL103" s="21"/>
      <c r="BM103" s="21"/>
      <c r="BN103" s="182"/>
      <c r="BO103" s="24"/>
      <c r="BP103" s="21"/>
      <c r="BQ103" s="200"/>
      <c r="BR103" s="199"/>
      <c r="BT103" s="195"/>
      <c r="BU103" s="25"/>
    </row>
    <row r="104" spans="1:73" s="22" customFormat="1" ht="122.25" customHeight="1" x14ac:dyDescent="0.25">
      <c r="A104" s="17"/>
      <c r="B104" s="18"/>
      <c r="C104" s="19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9"/>
      <c r="P104" s="29"/>
      <c r="Q104" s="29"/>
      <c r="R104" s="29"/>
      <c r="S104" s="29"/>
      <c r="T104" s="29"/>
      <c r="U104" s="29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2"/>
      <c r="AM104" s="21"/>
      <c r="AN104" s="21"/>
      <c r="AO104" s="21"/>
      <c r="AP104" s="21"/>
      <c r="AQ104" s="21"/>
      <c r="AR104" s="21"/>
      <c r="AS104" s="21"/>
      <c r="AT104" s="182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21"/>
      <c r="BF104" s="20"/>
      <c r="BG104" s="21"/>
      <c r="BH104" s="20"/>
      <c r="BI104" s="23"/>
      <c r="BJ104" s="23"/>
      <c r="BK104" s="21"/>
      <c r="BL104" s="21"/>
      <c r="BM104" s="21"/>
      <c r="BN104" s="182"/>
      <c r="BO104" s="24"/>
      <c r="BP104" s="21"/>
      <c r="BQ104" s="200"/>
      <c r="BR104" s="199"/>
      <c r="BT104" s="195"/>
      <c r="BU104" s="25"/>
    </row>
    <row r="105" spans="1:73" s="22" customFormat="1" ht="122.25" customHeight="1" x14ac:dyDescent="0.25">
      <c r="A105" s="17"/>
      <c r="B105" s="18"/>
      <c r="C105" s="19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9"/>
      <c r="P105" s="29"/>
      <c r="Q105" s="29"/>
      <c r="R105" s="29"/>
      <c r="S105" s="29"/>
      <c r="T105" s="29"/>
      <c r="U105" s="29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2"/>
      <c r="AM105" s="21"/>
      <c r="AN105" s="21"/>
      <c r="AO105" s="21"/>
      <c r="AP105" s="21"/>
      <c r="AQ105" s="21"/>
      <c r="AR105" s="21"/>
      <c r="AS105" s="21"/>
      <c r="AT105" s="182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2"/>
      <c r="BO105" s="24"/>
      <c r="BP105" s="21"/>
      <c r="BQ105" s="200"/>
      <c r="BR105" s="199"/>
      <c r="BT105" s="195"/>
      <c r="BU105" s="25"/>
    </row>
    <row r="106" spans="1:73" s="22" customFormat="1" ht="122.25" customHeight="1" x14ac:dyDescent="0.25">
      <c r="A106" s="17"/>
      <c r="B106" s="18"/>
      <c r="C106" s="19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9"/>
      <c r="P106" s="29"/>
      <c r="Q106" s="29"/>
      <c r="R106" s="29"/>
      <c r="S106" s="29"/>
      <c r="T106" s="29"/>
      <c r="U106" s="29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2"/>
      <c r="AM106" s="21"/>
      <c r="AN106" s="21"/>
      <c r="AO106" s="21"/>
      <c r="AP106" s="21"/>
      <c r="AQ106" s="21"/>
      <c r="AR106" s="21"/>
      <c r="AS106" s="21"/>
      <c r="AT106" s="182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8"/>
      <c r="BE106" s="21"/>
      <c r="BF106" s="20"/>
      <c r="BG106" s="21"/>
      <c r="BH106" s="20"/>
      <c r="BI106" s="23"/>
      <c r="BJ106" s="23"/>
      <c r="BK106" s="21"/>
      <c r="BL106" s="21"/>
      <c r="BM106" s="21"/>
      <c r="BN106" s="182"/>
      <c r="BO106" s="24"/>
      <c r="BP106" s="21"/>
      <c r="BQ106" s="200"/>
      <c r="BR106" s="199"/>
      <c r="BT106" s="195"/>
      <c r="BU106" s="25"/>
    </row>
    <row r="107" spans="1:73" s="22" customFormat="1" ht="122.25" customHeight="1" x14ac:dyDescent="0.25">
      <c r="A107" s="17"/>
      <c r="B107" s="18"/>
      <c r="C107" s="19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9"/>
      <c r="P107" s="29"/>
      <c r="Q107" s="29"/>
      <c r="R107" s="29"/>
      <c r="S107" s="29"/>
      <c r="T107" s="29"/>
      <c r="U107" s="29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2"/>
      <c r="AM107" s="21"/>
      <c r="AN107" s="21"/>
      <c r="AO107" s="21"/>
      <c r="AP107" s="21"/>
      <c r="AQ107" s="21"/>
      <c r="AR107" s="21"/>
      <c r="AS107" s="21"/>
      <c r="AT107" s="182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1"/>
      <c r="BF107" s="20"/>
      <c r="BG107" s="21"/>
      <c r="BH107" s="20"/>
      <c r="BI107" s="23"/>
      <c r="BJ107" s="23"/>
      <c r="BK107" s="21"/>
      <c r="BL107" s="21"/>
      <c r="BM107" s="21"/>
      <c r="BN107" s="182"/>
      <c r="BO107" s="24"/>
      <c r="BP107" s="21"/>
      <c r="BQ107" s="200"/>
      <c r="BR107" s="199"/>
      <c r="BT107" s="195"/>
      <c r="BU107" s="25"/>
    </row>
    <row r="108" spans="1:73" s="22" customFormat="1" ht="282" customHeight="1" x14ac:dyDescent="0.25">
      <c r="A108" s="17"/>
      <c r="B108" s="18"/>
      <c r="C108" s="19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9"/>
      <c r="P108" s="29"/>
      <c r="Q108" s="29"/>
      <c r="R108" s="29"/>
      <c r="S108" s="29"/>
      <c r="T108" s="29"/>
      <c r="U108" s="29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9"/>
      <c r="AJ108" s="21"/>
      <c r="AK108" s="21"/>
      <c r="AL108" s="198"/>
      <c r="AM108" s="29"/>
      <c r="AN108" s="21"/>
      <c r="AO108" s="21"/>
      <c r="AP108" s="21"/>
      <c r="AQ108" s="21"/>
      <c r="AR108" s="21"/>
      <c r="AS108" s="21"/>
      <c r="AT108" s="198"/>
      <c r="AU108" s="29"/>
      <c r="AV108" s="21"/>
      <c r="AW108" s="21"/>
      <c r="AX108" s="21"/>
      <c r="AY108" s="21"/>
      <c r="AZ108" s="21"/>
      <c r="BA108" s="21"/>
      <c r="BB108" s="20"/>
      <c r="BC108" s="29"/>
      <c r="BD108" s="198"/>
      <c r="BE108" s="29"/>
      <c r="BF108" s="20"/>
      <c r="BG108" s="21"/>
      <c r="BH108" s="20"/>
      <c r="BI108" s="23"/>
      <c r="BJ108" s="23"/>
      <c r="BK108" s="21"/>
      <c r="BL108" s="21"/>
      <c r="BM108" s="21"/>
      <c r="BN108" s="182"/>
      <c r="BO108" s="24"/>
      <c r="BP108" s="21"/>
      <c r="BQ108" s="200"/>
      <c r="BR108" s="199"/>
      <c r="BT108" s="195"/>
      <c r="BU108" s="25"/>
    </row>
    <row r="109" spans="1:73" s="22" customFormat="1" ht="164.25" customHeight="1" x14ac:dyDescent="0.25">
      <c r="A109" s="17"/>
      <c r="B109" s="18"/>
      <c r="C109" s="19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9"/>
      <c r="R109" s="29"/>
      <c r="S109" s="29"/>
      <c r="T109" s="29"/>
      <c r="U109" s="29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9"/>
      <c r="AJ109" s="21"/>
      <c r="AK109" s="21"/>
      <c r="AL109" s="198"/>
      <c r="AM109" s="29"/>
      <c r="AN109" s="21"/>
      <c r="AO109" s="21"/>
      <c r="AP109" s="21"/>
      <c r="AQ109" s="21"/>
      <c r="AR109" s="21"/>
      <c r="AS109" s="21"/>
      <c r="AT109" s="198"/>
      <c r="AU109" s="29"/>
      <c r="AV109" s="21"/>
      <c r="AW109" s="21"/>
      <c r="AX109" s="21"/>
      <c r="AY109" s="21"/>
      <c r="AZ109" s="21"/>
      <c r="BA109" s="21"/>
      <c r="BB109" s="21"/>
      <c r="BC109" s="21"/>
      <c r="BD109" s="198"/>
      <c r="BE109" s="29"/>
      <c r="BF109" s="20"/>
      <c r="BG109" s="21"/>
      <c r="BH109" s="20"/>
      <c r="BI109" s="23"/>
      <c r="BJ109" s="23"/>
      <c r="BK109" s="21"/>
      <c r="BL109" s="21"/>
      <c r="BM109" s="21"/>
      <c r="BN109" s="182"/>
      <c r="BO109" s="24"/>
      <c r="BP109" s="21"/>
      <c r="BQ109" s="200"/>
      <c r="BR109" s="199"/>
      <c r="BT109" s="195"/>
      <c r="BU109" s="25"/>
    </row>
    <row r="110" spans="1:73" s="22" customFormat="1" ht="222" customHeight="1" x14ac:dyDescent="0.25">
      <c r="A110" s="17"/>
      <c r="B110" s="18"/>
      <c r="C110" s="19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9"/>
      <c r="P110" s="29"/>
      <c r="Q110" s="29"/>
      <c r="R110" s="29"/>
      <c r="S110" s="29"/>
      <c r="T110" s="29"/>
      <c r="U110" s="29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2"/>
      <c r="AM110" s="21"/>
      <c r="AN110" s="21"/>
      <c r="AO110" s="21"/>
      <c r="AP110" s="21"/>
      <c r="AQ110" s="21"/>
      <c r="AR110" s="21"/>
      <c r="AS110" s="21"/>
      <c r="AT110" s="182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1"/>
      <c r="BF110" s="20"/>
      <c r="BG110" s="21"/>
      <c r="BH110" s="20"/>
      <c r="BI110" s="23"/>
      <c r="BJ110" s="23"/>
      <c r="BK110" s="21"/>
      <c r="BL110" s="21"/>
      <c r="BM110" s="21"/>
      <c r="BN110" s="182"/>
      <c r="BO110" s="24"/>
      <c r="BP110" s="21"/>
      <c r="BQ110" s="200"/>
      <c r="BR110" s="199"/>
      <c r="BT110" s="195"/>
      <c r="BU110" s="25"/>
    </row>
    <row r="111" spans="1:73" s="22" customFormat="1" ht="244.5" customHeight="1" x14ac:dyDescent="0.25">
      <c r="A111" s="17"/>
      <c r="B111" s="18"/>
      <c r="C111" s="19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9"/>
      <c r="P111" s="29"/>
      <c r="Q111" s="29"/>
      <c r="R111" s="29"/>
      <c r="S111" s="29"/>
      <c r="T111" s="29"/>
      <c r="U111" s="29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2"/>
      <c r="AM111" s="21"/>
      <c r="AN111" s="21"/>
      <c r="AO111" s="21"/>
      <c r="AP111" s="21"/>
      <c r="AQ111" s="21"/>
      <c r="AR111" s="21"/>
      <c r="AS111" s="21"/>
      <c r="AT111" s="182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1"/>
      <c r="BF111" s="20"/>
      <c r="BG111" s="21"/>
      <c r="BH111" s="20"/>
      <c r="BI111" s="23"/>
      <c r="BJ111" s="23"/>
      <c r="BK111" s="21"/>
      <c r="BL111" s="21"/>
      <c r="BM111" s="21"/>
      <c r="BN111" s="182"/>
      <c r="BO111" s="24"/>
      <c r="BP111" s="21"/>
      <c r="BQ111" s="200"/>
      <c r="BR111" s="199"/>
      <c r="BT111" s="195"/>
      <c r="BU111" s="25"/>
    </row>
    <row r="112" spans="1:73" s="22" customFormat="1" ht="179.25" customHeight="1" x14ac:dyDescent="0.25">
      <c r="A112" s="17"/>
      <c r="B112" s="18"/>
      <c r="C112" s="19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9"/>
      <c r="P112" s="29"/>
      <c r="Q112" s="29"/>
      <c r="R112" s="29"/>
      <c r="S112" s="29"/>
      <c r="T112" s="29"/>
      <c r="U112" s="29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2"/>
      <c r="AM112" s="21"/>
      <c r="AN112" s="21"/>
      <c r="AO112" s="21"/>
      <c r="AP112" s="21"/>
      <c r="AQ112" s="21"/>
      <c r="AR112" s="21"/>
      <c r="AS112" s="21"/>
      <c r="AT112" s="182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1"/>
      <c r="BF112" s="20"/>
      <c r="BG112" s="21"/>
      <c r="BH112" s="20"/>
      <c r="BI112" s="23"/>
      <c r="BJ112" s="23"/>
      <c r="BK112" s="21"/>
      <c r="BL112" s="21"/>
      <c r="BM112" s="21"/>
      <c r="BN112" s="182"/>
      <c r="BO112" s="24"/>
      <c r="BP112" s="21"/>
      <c r="BQ112" s="200"/>
      <c r="BR112" s="199"/>
      <c r="BT112" s="195"/>
      <c r="BU112" s="25"/>
    </row>
    <row r="113" spans="1:73" s="22" customFormat="1" ht="255" customHeight="1" x14ac:dyDescent="0.25">
      <c r="A113" s="17"/>
      <c r="B113" s="18"/>
      <c r="C113" s="19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9"/>
      <c r="R113" s="29"/>
      <c r="S113" s="29"/>
      <c r="T113" s="29"/>
      <c r="U113" s="29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2"/>
      <c r="AM113" s="21"/>
      <c r="AN113" s="21"/>
      <c r="AO113" s="21"/>
      <c r="AP113" s="21"/>
      <c r="AQ113" s="21"/>
      <c r="AR113" s="21"/>
      <c r="AS113" s="21"/>
      <c r="AT113" s="182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0"/>
      <c r="BF113" s="20"/>
      <c r="BG113" s="21"/>
      <c r="BH113" s="20"/>
      <c r="BI113" s="23"/>
      <c r="BJ113" s="23"/>
      <c r="BK113" s="21"/>
      <c r="BL113" s="21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9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9"/>
      <c r="R114" s="29"/>
      <c r="S114" s="29"/>
      <c r="T114" s="29"/>
      <c r="U114" s="29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2"/>
      <c r="AM114" s="21"/>
      <c r="AN114" s="21"/>
      <c r="AO114" s="21"/>
      <c r="AP114" s="21"/>
      <c r="AQ114" s="21"/>
      <c r="AR114" s="21"/>
      <c r="AS114" s="21"/>
      <c r="AT114" s="182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0"/>
      <c r="BG114" s="21"/>
      <c r="BH114" s="20"/>
      <c r="BI114" s="23"/>
      <c r="BJ114" s="23"/>
      <c r="BK114" s="21"/>
      <c r="BL114" s="21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32.5" customHeight="1" x14ac:dyDescent="0.25">
      <c r="A115" s="17"/>
      <c r="B115" s="18"/>
      <c r="C115" s="19"/>
      <c r="D115" s="19"/>
      <c r="E115" s="19"/>
      <c r="F115" s="20"/>
      <c r="G115" s="18"/>
      <c r="H115" s="18"/>
      <c r="I115" s="18"/>
      <c r="J115" s="18"/>
      <c r="K115" s="18"/>
      <c r="L115" s="198"/>
      <c r="M115" s="198"/>
      <c r="N115" s="198"/>
      <c r="O115" s="182"/>
      <c r="P115" s="182"/>
      <c r="Q115" s="182"/>
      <c r="R115" s="182"/>
      <c r="S115" s="182"/>
      <c r="T115" s="182"/>
      <c r="U115" s="182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2"/>
      <c r="AM115" s="21"/>
      <c r="AN115" s="21"/>
      <c r="AO115" s="21"/>
      <c r="AP115" s="21"/>
      <c r="AQ115" s="21"/>
      <c r="AR115" s="21"/>
      <c r="AS115" s="21"/>
      <c r="AT115" s="182"/>
      <c r="AU115" s="21"/>
      <c r="AV115" s="21"/>
      <c r="AW115" s="21"/>
      <c r="AX115" s="21"/>
      <c r="AY115" s="21"/>
      <c r="AZ115" s="21"/>
      <c r="BA115" s="21"/>
      <c r="BB115" s="20"/>
      <c r="BC115" s="29"/>
      <c r="BD115" s="198"/>
      <c r="BE115" s="182"/>
      <c r="BF115" s="29"/>
      <c r="BG115" s="21"/>
      <c r="BH115" s="20"/>
      <c r="BI115" s="23"/>
      <c r="BJ115" s="23"/>
      <c r="BK115" s="21"/>
      <c r="BL115" s="21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32.75" customHeight="1" x14ac:dyDescent="0.25">
      <c r="A116" s="17"/>
      <c r="B116" s="18"/>
      <c r="C116" s="19"/>
      <c r="D116" s="19"/>
      <c r="E116" s="19"/>
      <c r="F116" s="20"/>
      <c r="G116" s="18"/>
      <c r="H116" s="18"/>
      <c r="I116" s="18"/>
      <c r="J116" s="18"/>
      <c r="K116" s="18"/>
      <c r="L116" s="198"/>
      <c r="M116" s="198"/>
      <c r="N116" s="198"/>
      <c r="O116" s="182"/>
      <c r="P116" s="182"/>
      <c r="Q116" s="182"/>
      <c r="R116" s="182"/>
      <c r="S116" s="182"/>
      <c r="T116" s="182"/>
      <c r="U116" s="182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2"/>
      <c r="AM116" s="21"/>
      <c r="AN116" s="21"/>
      <c r="AO116" s="21"/>
      <c r="AP116" s="21"/>
      <c r="AQ116" s="21"/>
      <c r="AR116" s="21"/>
      <c r="AS116" s="21"/>
      <c r="AT116" s="182"/>
      <c r="AU116" s="21"/>
      <c r="AV116" s="21"/>
      <c r="AW116" s="21"/>
      <c r="AX116" s="21"/>
      <c r="AY116" s="21"/>
      <c r="AZ116" s="21"/>
      <c r="BA116" s="21"/>
      <c r="BB116" s="20"/>
      <c r="BC116" s="29"/>
      <c r="BD116" s="198"/>
      <c r="BE116" s="29"/>
      <c r="BF116" s="29"/>
      <c r="BG116" s="21"/>
      <c r="BH116" s="20"/>
      <c r="BI116" s="23"/>
      <c r="BJ116" s="23"/>
      <c r="BK116" s="21"/>
      <c r="BL116" s="21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232.5" customHeight="1" x14ac:dyDescent="0.25">
      <c r="A117" s="17"/>
      <c r="B117" s="18"/>
      <c r="C117" s="19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9"/>
      <c r="P117" s="29"/>
      <c r="Q117" s="29"/>
      <c r="R117" s="29"/>
      <c r="S117" s="29"/>
      <c r="T117" s="29"/>
      <c r="U117" s="29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2"/>
      <c r="AM117" s="21"/>
      <c r="AN117" s="21"/>
      <c r="AO117" s="21"/>
      <c r="AP117" s="21"/>
      <c r="AQ117" s="21"/>
      <c r="AR117" s="21"/>
      <c r="AS117" s="21"/>
      <c r="AT117" s="182"/>
      <c r="AU117" s="21"/>
      <c r="AV117" s="21"/>
      <c r="AW117" s="21"/>
      <c r="AX117" s="21"/>
      <c r="AY117" s="21"/>
      <c r="AZ117" s="21"/>
      <c r="BA117" s="21"/>
      <c r="BB117" s="20"/>
      <c r="BC117" s="29"/>
      <c r="BD117" s="198"/>
      <c r="BE117" s="29"/>
      <c r="BF117" s="29"/>
      <c r="BG117" s="21"/>
      <c r="BH117" s="20"/>
      <c r="BI117" s="23"/>
      <c r="BJ117" s="23"/>
      <c r="BK117" s="21"/>
      <c r="BL117" s="21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40.25" customHeight="1" x14ac:dyDescent="0.25">
      <c r="A118" s="17"/>
      <c r="B118" s="18"/>
      <c r="C118" s="19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9"/>
      <c r="P118" s="29"/>
      <c r="Q118" s="29"/>
      <c r="R118" s="29"/>
      <c r="S118" s="29"/>
      <c r="T118" s="29"/>
      <c r="U118" s="29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2"/>
      <c r="AM118" s="21"/>
      <c r="AN118" s="21"/>
      <c r="AO118" s="21"/>
      <c r="AP118" s="21"/>
      <c r="AQ118" s="21"/>
      <c r="AR118" s="21"/>
      <c r="AS118" s="21"/>
      <c r="AT118" s="182"/>
      <c r="AU118" s="21"/>
      <c r="AV118" s="21"/>
      <c r="AW118" s="21"/>
      <c r="AX118" s="21"/>
      <c r="AY118" s="21"/>
      <c r="AZ118" s="21"/>
      <c r="BA118" s="21"/>
      <c r="BB118" s="20"/>
      <c r="BC118" s="29"/>
      <c r="BD118" s="198"/>
      <c r="BE118" s="29"/>
      <c r="BF118" s="29"/>
      <c r="BG118" s="21"/>
      <c r="BH118" s="20"/>
      <c r="BI118" s="23"/>
      <c r="BJ118" s="23"/>
      <c r="BK118" s="21"/>
      <c r="BL118" s="21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232.5" customHeight="1" x14ac:dyDescent="0.25">
      <c r="A119" s="17"/>
      <c r="B119" s="18"/>
      <c r="C119" s="19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9"/>
      <c r="O119" s="29"/>
      <c r="P119" s="29"/>
      <c r="Q119" s="29"/>
      <c r="R119" s="29"/>
      <c r="S119" s="29"/>
      <c r="T119" s="29"/>
      <c r="U119" s="29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2"/>
      <c r="AM119" s="21"/>
      <c r="AN119" s="21"/>
      <c r="AO119" s="21"/>
      <c r="AP119" s="21"/>
      <c r="AQ119" s="21"/>
      <c r="AR119" s="21"/>
      <c r="AS119" s="21"/>
      <c r="AT119" s="182"/>
      <c r="AU119" s="21"/>
      <c r="AV119" s="21"/>
      <c r="AW119" s="21"/>
      <c r="AX119" s="21"/>
      <c r="AY119" s="21"/>
      <c r="AZ119" s="21"/>
      <c r="BA119" s="21"/>
      <c r="BB119" s="20"/>
      <c r="BC119" s="29"/>
      <c r="BD119" s="198"/>
      <c r="BE119" s="29"/>
      <c r="BF119" s="29"/>
      <c r="BG119" s="21"/>
      <c r="BH119" s="20"/>
      <c r="BI119" s="23"/>
      <c r="BJ119" s="23"/>
      <c r="BK119" s="21"/>
      <c r="BL119" s="21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42.5" customHeight="1" x14ac:dyDescent="0.25">
      <c r="A120" s="17"/>
      <c r="B120" s="18"/>
      <c r="C120" s="19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9"/>
      <c r="O120" s="29"/>
      <c r="P120" s="29"/>
      <c r="Q120" s="29"/>
      <c r="R120" s="29"/>
      <c r="S120" s="29"/>
      <c r="T120" s="29"/>
      <c r="U120" s="29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2"/>
      <c r="AM120" s="21"/>
      <c r="AN120" s="21"/>
      <c r="AO120" s="21"/>
      <c r="AP120" s="21"/>
      <c r="AQ120" s="21"/>
      <c r="AR120" s="21"/>
      <c r="AS120" s="21"/>
      <c r="AT120" s="182"/>
      <c r="AU120" s="21"/>
      <c r="AV120" s="21"/>
      <c r="AW120" s="21"/>
      <c r="AX120" s="21"/>
      <c r="AY120" s="21"/>
      <c r="AZ120" s="21"/>
      <c r="BA120" s="21"/>
      <c r="BB120" s="20"/>
      <c r="BC120" s="29"/>
      <c r="BD120" s="198"/>
      <c r="BE120" s="29"/>
      <c r="BF120" s="29"/>
      <c r="BG120" s="21"/>
      <c r="BH120" s="20"/>
      <c r="BI120" s="23"/>
      <c r="BJ120" s="23"/>
      <c r="BK120" s="21"/>
      <c r="BL120" s="21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232.5" customHeight="1" x14ac:dyDescent="0.25">
      <c r="A121" s="17"/>
      <c r="B121" s="18"/>
      <c r="C121" s="19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9"/>
      <c r="P121" s="29"/>
      <c r="Q121" s="29"/>
      <c r="R121" s="29"/>
      <c r="S121" s="29"/>
      <c r="T121" s="29"/>
      <c r="U121" s="29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2"/>
      <c r="AM121" s="21"/>
      <c r="AN121" s="21"/>
      <c r="AO121" s="21"/>
      <c r="AP121" s="21"/>
      <c r="AQ121" s="21"/>
      <c r="AR121" s="21"/>
      <c r="AS121" s="21"/>
      <c r="AT121" s="182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1"/>
      <c r="BF121" s="20"/>
      <c r="BG121" s="21"/>
      <c r="BH121" s="20"/>
      <c r="BI121" s="23"/>
      <c r="BJ121" s="23"/>
      <c r="BK121" s="21"/>
      <c r="BL121" s="21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289.5" customHeight="1" x14ac:dyDescent="0.25">
      <c r="A122" s="17"/>
      <c r="B122" s="18"/>
      <c r="C122" s="19"/>
      <c r="D122" s="19"/>
      <c r="E122" s="19"/>
      <c r="F122" s="20"/>
      <c r="G122" s="18"/>
      <c r="H122" s="18"/>
      <c r="I122" s="18"/>
      <c r="J122" s="18"/>
      <c r="K122" s="18"/>
      <c r="L122" s="198"/>
      <c r="M122" s="198"/>
      <c r="N122" s="198"/>
      <c r="O122" s="183"/>
      <c r="P122" s="183"/>
      <c r="Q122" s="183"/>
      <c r="R122" s="183"/>
      <c r="S122" s="183"/>
      <c r="T122" s="183"/>
      <c r="U122" s="18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182"/>
      <c r="AG122" s="182"/>
      <c r="AH122" s="182"/>
      <c r="AI122" s="20"/>
      <c r="AJ122" s="21"/>
      <c r="AK122" s="21"/>
      <c r="AL122" s="182"/>
      <c r="AM122" s="20"/>
      <c r="AN122" s="21"/>
      <c r="AO122" s="21"/>
      <c r="AP122" s="21"/>
      <c r="AQ122" s="21"/>
      <c r="AR122" s="21"/>
      <c r="AS122" s="21"/>
      <c r="AT122" s="182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1"/>
      <c r="BF122" s="20"/>
      <c r="BG122" s="21"/>
      <c r="BH122" s="20"/>
      <c r="BI122" s="23"/>
      <c r="BJ122" s="23"/>
      <c r="BK122" s="21"/>
      <c r="BL122" s="21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56.75" customHeight="1" x14ac:dyDescent="0.25">
      <c r="A123" s="17"/>
      <c r="B123" s="18"/>
      <c r="C123" s="19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2"/>
      <c r="AM123" s="21"/>
      <c r="AN123" s="21"/>
      <c r="AO123" s="21"/>
      <c r="AP123" s="21"/>
      <c r="AQ123" s="21"/>
      <c r="AR123" s="21"/>
      <c r="AS123" s="21"/>
      <c r="AT123" s="182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0"/>
      <c r="BG123" s="21"/>
      <c r="BH123" s="20"/>
      <c r="BI123" s="23"/>
      <c r="BJ123" s="23"/>
      <c r="BK123" s="21"/>
      <c r="BL123" s="21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56.75" customHeight="1" x14ac:dyDescent="0.25">
      <c r="A124" s="17"/>
      <c r="B124" s="18"/>
      <c r="C124" s="19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2"/>
      <c r="AM124" s="21"/>
      <c r="AN124" s="21"/>
      <c r="AO124" s="21"/>
      <c r="AP124" s="21"/>
      <c r="AQ124" s="21"/>
      <c r="AR124" s="21"/>
      <c r="AS124" s="21"/>
      <c r="AT124" s="182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1"/>
      <c r="BF124" s="20"/>
      <c r="BG124" s="21"/>
      <c r="BH124" s="20"/>
      <c r="BI124" s="23"/>
      <c r="BJ124" s="23"/>
      <c r="BK124" s="21"/>
      <c r="BL124" s="21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347.25" customHeight="1" x14ac:dyDescent="0.25">
      <c r="A125" s="17"/>
      <c r="B125" s="18"/>
      <c r="C125" s="19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0"/>
      <c r="AJ125" s="20"/>
      <c r="AK125" s="21"/>
      <c r="AL125" s="182"/>
      <c r="AM125" s="20"/>
      <c r="AN125" s="20"/>
      <c r="AO125" s="21"/>
      <c r="AP125" s="21"/>
      <c r="AQ125" s="21"/>
      <c r="AR125" s="21"/>
      <c r="AS125" s="21"/>
      <c r="AT125" s="198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1"/>
      <c r="BF125" s="20"/>
      <c r="BG125" s="21"/>
      <c r="BH125" s="20"/>
      <c r="BI125" s="23"/>
      <c r="BJ125" s="23"/>
      <c r="BK125" s="21"/>
      <c r="BL125" s="21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29.75" customHeight="1" x14ac:dyDescent="0.25">
      <c r="A126" s="17"/>
      <c r="B126" s="18"/>
      <c r="C126" s="19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1"/>
      <c r="AJ126" s="20"/>
      <c r="AK126" s="21"/>
      <c r="AL126" s="198"/>
      <c r="AM126" s="21"/>
      <c r="AN126" s="20"/>
      <c r="AO126" s="21"/>
      <c r="AP126" s="21"/>
      <c r="AQ126" s="21"/>
      <c r="AR126" s="21"/>
      <c r="AS126" s="21"/>
      <c r="AT126" s="198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82"/>
      <c r="BF126" s="20"/>
      <c r="BG126" s="21"/>
      <c r="BH126" s="20"/>
      <c r="BI126" s="23"/>
      <c r="BJ126" s="23"/>
      <c r="BK126" s="21"/>
      <c r="BL126" s="21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29.75" customHeight="1" x14ac:dyDescent="0.25">
      <c r="A127" s="17"/>
      <c r="B127" s="18"/>
      <c r="C127" s="19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0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1"/>
      <c r="AJ127" s="20"/>
      <c r="AK127" s="21"/>
      <c r="AL127" s="198"/>
      <c r="AM127" s="21"/>
      <c r="AN127" s="20"/>
      <c r="AO127" s="21"/>
      <c r="AP127" s="21"/>
      <c r="AQ127" s="21"/>
      <c r="AR127" s="21"/>
      <c r="AS127" s="21"/>
      <c r="AT127" s="198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182"/>
      <c r="BF127" s="20"/>
      <c r="BG127" s="21"/>
      <c r="BH127" s="20"/>
      <c r="BI127" s="23"/>
      <c r="BJ127" s="23"/>
      <c r="BK127" s="21"/>
      <c r="BL127" s="21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409.5" customHeight="1" x14ac:dyDescent="0.25">
      <c r="A128" s="17"/>
      <c r="B128" s="18"/>
      <c r="C128" s="19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9"/>
      <c r="P128" s="29"/>
      <c r="Q128" s="29"/>
      <c r="R128" s="29"/>
      <c r="S128" s="29"/>
      <c r="T128" s="29"/>
      <c r="U128" s="29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8"/>
      <c r="AM128" s="20"/>
      <c r="AN128" s="20"/>
      <c r="AO128" s="21"/>
      <c r="AP128" s="21"/>
      <c r="AQ128" s="21"/>
      <c r="AR128" s="21"/>
      <c r="AS128" s="21"/>
      <c r="AT128" s="198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8"/>
      <c r="BE128" s="20"/>
      <c r="BF128" s="20"/>
      <c r="BG128" s="21"/>
      <c r="BH128" s="20"/>
      <c r="BI128" s="23"/>
      <c r="BJ128" s="23"/>
      <c r="BK128" s="21"/>
      <c r="BL128" s="21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34.25" customHeight="1" x14ac:dyDescent="0.25">
      <c r="A129" s="17"/>
      <c r="B129" s="18"/>
      <c r="C129" s="19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1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2"/>
      <c r="AM129" s="21"/>
      <c r="AN129" s="21"/>
      <c r="AO129" s="21"/>
      <c r="AP129" s="21"/>
      <c r="AQ129" s="21"/>
      <c r="AR129" s="21"/>
      <c r="AS129" s="21"/>
      <c r="AT129" s="198"/>
      <c r="AU129" s="23"/>
      <c r="AV129" s="21"/>
      <c r="AW129" s="21"/>
      <c r="AX129" s="21"/>
      <c r="AY129" s="21"/>
      <c r="AZ129" s="21"/>
      <c r="BA129" s="21"/>
      <c r="BB129" s="21"/>
      <c r="BC129" s="21"/>
      <c r="BD129" s="198"/>
      <c r="BE129" s="182"/>
      <c r="BF129" s="20"/>
      <c r="BG129" s="21"/>
      <c r="BH129" s="20"/>
      <c r="BI129" s="23"/>
      <c r="BJ129" s="23"/>
      <c r="BK129" s="21"/>
      <c r="BL129" s="21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34.25" customHeight="1" x14ac:dyDescent="0.25">
      <c r="A130" s="17"/>
      <c r="B130" s="18"/>
      <c r="C130" s="19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2"/>
      <c r="AM130" s="21"/>
      <c r="AN130" s="21"/>
      <c r="AO130" s="21"/>
      <c r="AP130" s="21"/>
      <c r="AQ130" s="21"/>
      <c r="AR130" s="21"/>
      <c r="AS130" s="21"/>
      <c r="AT130" s="198"/>
      <c r="AU130" s="23"/>
      <c r="AV130" s="21"/>
      <c r="AW130" s="21"/>
      <c r="AX130" s="21"/>
      <c r="AY130" s="21"/>
      <c r="AZ130" s="21"/>
      <c r="BA130" s="21"/>
      <c r="BB130" s="21"/>
      <c r="BC130" s="21"/>
      <c r="BD130" s="198"/>
      <c r="BE130" s="182"/>
      <c r="BF130" s="20"/>
      <c r="BG130" s="21"/>
      <c r="BH130" s="20"/>
      <c r="BI130" s="23"/>
      <c r="BJ130" s="23"/>
      <c r="BK130" s="21"/>
      <c r="BL130" s="21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34.25" customHeight="1" x14ac:dyDescent="0.25">
      <c r="A131" s="17"/>
      <c r="B131" s="18"/>
      <c r="C131" s="19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2"/>
      <c r="AM131" s="21"/>
      <c r="AN131" s="21"/>
      <c r="AO131" s="21"/>
      <c r="AP131" s="21"/>
      <c r="AQ131" s="21"/>
      <c r="AR131" s="21"/>
      <c r="AS131" s="21"/>
      <c r="AT131" s="198"/>
      <c r="AU131" s="23"/>
      <c r="AV131" s="21"/>
      <c r="AW131" s="21"/>
      <c r="AX131" s="21"/>
      <c r="AY131" s="21"/>
      <c r="AZ131" s="21"/>
      <c r="BA131" s="21"/>
      <c r="BB131" s="21"/>
      <c r="BC131" s="21"/>
      <c r="BD131" s="198"/>
      <c r="BE131" s="182"/>
      <c r="BF131" s="20"/>
      <c r="BG131" s="21"/>
      <c r="BH131" s="20"/>
      <c r="BI131" s="23"/>
      <c r="BJ131" s="23"/>
      <c r="BK131" s="21"/>
      <c r="BL131" s="21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34.25" customHeight="1" x14ac:dyDescent="0.25">
      <c r="A132" s="17"/>
      <c r="B132" s="18"/>
      <c r="C132" s="19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2"/>
      <c r="AM132" s="21"/>
      <c r="AN132" s="21"/>
      <c r="AO132" s="21"/>
      <c r="AP132" s="21"/>
      <c r="AQ132" s="21"/>
      <c r="AR132" s="21"/>
      <c r="AS132" s="21"/>
      <c r="AT132" s="198"/>
      <c r="AU132" s="23"/>
      <c r="AV132" s="21"/>
      <c r="AW132" s="21"/>
      <c r="AX132" s="21"/>
      <c r="AY132" s="21"/>
      <c r="AZ132" s="21"/>
      <c r="BA132" s="21"/>
      <c r="BB132" s="21"/>
      <c r="BC132" s="21"/>
      <c r="BD132" s="198"/>
      <c r="BE132" s="182"/>
      <c r="BF132" s="20"/>
      <c r="BG132" s="21"/>
      <c r="BH132" s="20"/>
      <c r="BI132" s="23"/>
      <c r="BJ132" s="23"/>
      <c r="BK132" s="21"/>
      <c r="BL132" s="21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216.75" customHeight="1" x14ac:dyDescent="0.25">
      <c r="A133" s="17"/>
      <c r="B133" s="18"/>
      <c r="C133" s="19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2"/>
      <c r="AM133" s="21"/>
      <c r="AN133" s="21"/>
      <c r="AO133" s="21"/>
      <c r="AP133" s="21"/>
      <c r="AQ133" s="21"/>
      <c r="AR133" s="21"/>
      <c r="AS133" s="21"/>
      <c r="AT133" s="198"/>
      <c r="AU133" s="23"/>
      <c r="AV133" s="21"/>
      <c r="AW133" s="21"/>
      <c r="AX133" s="21"/>
      <c r="AY133" s="21"/>
      <c r="AZ133" s="21"/>
      <c r="BA133" s="21"/>
      <c r="BB133" s="21"/>
      <c r="BC133" s="21"/>
      <c r="BD133" s="198"/>
      <c r="BE133" s="182"/>
      <c r="BF133" s="20"/>
      <c r="BG133" s="21"/>
      <c r="BH133" s="20"/>
      <c r="BI133" s="29"/>
      <c r="BJ133" s="23"/>
      <c r="BK133" s="21"/>
      <c r="BL133" s="21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49.25" customHeight="1" x14ac:dyDescent="0.25">
      <c r="A134" s="17"/>
      <c r="B134" s="18"/>
      <c r="C134" s="19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9"/>
      <c r="P134" s="29"/>
      <c r="Q134" s="29"/>
      <c r="R134" s="29"/>
      <c r="S134" s="29"/>
      <c r="T134" s="29"/>
      <c r="U134" s="29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2"/>
      <c r="AM134" s="21"/>
      <c r="AN134" s="21"/>
      <c r="AO134" s="21"/>
      <c r="AP134" s="21"/>
      <c r="AQ134" s="21"/>
      <c r="AR134" s="21"/>
      <c r="AS134" s="21"/>
      <c r="AT134" s="198"/>
      <c r="AU134" s="23"/>
      <c r="AV134" s="21"/>
      <c r="AW134" s="21"/>
      <c r="AX134" s="21"/>
      <c r="AY134" s="21"/>
      <c r="AZ134" s="21"/>
      <c r="BA134" s="21"/>
      <c r="BB134" s="21"/>
      <c r="BC134" s="21"/>
      <c r="BD134" s="198"/>
      <c r="BE134" s="182"/>
      <c r="BF134" s="20"/>
      <c r="BG134" s="21"/>
      <c r="BH134" s="20"/>
      <c r="BI134" s="23"/>
      <c r="BJ134" s="23"/>
      <c r="BK134" s="21"/>
      <c r="BL134" s="21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49.25" customHeight="1" x14ac:dyDescent="0.25">
      <c r="A135" s="17"/>
      <c r="B135" s="18"/>
      <c r="C135" s="19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2"/>
      <c r="AM135" s="21"/>
      <c r="AN135" s="21"/>
      <c r="AO135" s="21"/>
      <c r="AP135" s="21"/>
      <c r="AQ135" s="21"/>
      <c r="AR135" s="21"/>
      <c r="AS135" s="21"/>
      <c r="AT135" s="198"/>
      <c r="AU135" s="23"/>
      <c r="AV135" s="21"/>
      <c r="AW135" s="21"/>
      <c r="AX135" s="21"/>
      <c r="AY135" s="21"/>
      <c r="AZ135" s="21"/>
      <c r="BA135" s="21"/>
      <c r="BB135" s="21"/>
      <c r="BC135" s="21"/>
      <c r="BD135" s="198"/>
      <c r="BE135" s="182"/>
      <c r="BF135" s="20"/>
      <c r="BG135" s="21"/>
      <c r="BH135" s="20"/>
      <c r="BI135" s="23"/>
      <c r="BJ135" s="23"/>
      <c r="BK135" s="21"/>
      <c r="BL135" s="21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216.75" customHeight="1" x14ac:dyDescent="0.25">
      <c r="A136" s="17"/>
      <c r="B136" s="18"/>
      <c r="C136" s="19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2"/>
      <c r="AM136" s="21"/>
      <c r="AN136" s="21"/>
      <c r="AO136" s="21"/>
      <c r="AP136" s="21"/>
      <c r="AQ136" s="21"/>
      <c r="AR136" s="21"/>
      <c r="AS136" s="21"/>
      <c r="AT136" s="198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8"/>
      <c r="BE136" s="183"/>
      <c r="BF136" s="23"/>
      <c r="BG136" s="21"/>
      <c r="BH136" s="20"/>
      <c r="BI136" s="23"/>
      <c r="BJ136" s="23"/>
      <c r="BK136" s="21"/>
      <c r="BL136" s="21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204.75" customHeight="1" x14ac:dyDescent="0.25">
      <c r="A137" s="17"/>
      <c r="B137" s="18"/>
      <c r="C137" s="19"/>
      <c r="D137" s="19"/>
      <c r="E137" s="19"/>
      <c r="F137" s="20"/>
      <c r="G137" s="18"/>
      <c r="H137" s="18"/>
      <c r="I137" s="18"/>
      <c r="J137" s="18"/>
      <c r="K137" s="18"/>
      <c r="L137" s="20"/>
      <c r="M137" s="241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2"/>
      <c r="AM137" s="21"/>
      <c r="AN137" s="21"/>
      <c r="AO137" s="21"/>
      <c r="AP137" s="21"/>
      <c r="AQ137" s="21"/>
      <c r="AR137" s="21"/>
      <c r="AS137" s="21"/>
      <c r="AT137" s="182"/>
      <c r="AU137" s="21"/>
      <c r="AV137" s="21"/>
      <c r="AW137" s="21"/>
      <c r="AX137" s="21"/>
      <c r="AY137" s="21"/>
      <c r="AZ137" s="21"/>
      <c r="BA137" s="21"/>
      <c r="BB137" s="21"/>
      <c r="BC137" s="21"/>
      <c r="BD137" s="182"/>
      <c r="BE137" s="182"/>
      <c r="BF137" s="21"/>
      <c r="BG137" s="21"/>
      <c r="BH137" s="20"/>
      <c r="BI137" s="23"/>
      <c r="BJ137" s="23"/>
      <c r="BK137" s="21"/>
      <c r="BL137" s="21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319.5" customHeight="1" x14ac:dyDescent="0.25">
      <c r="A138" s="17"/>
      <c r="B138" s="18"/>
      <c r="C138" s="19"/>
      <c r="D138" s="19"/>
      <c r="E138" s="19"/>
      <c r="F138" s="20"/>
      <c r="G138" s="18"/>
      <c r="H138" s="18"/>
      <c r="I138" s="18"/>
      <c r="J138" s="18"/>
      <c r="K138" s="18"/>
      <c r="L138" s="20"/>
      <c r="M138" s="242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2"/>
      <c r="AM138" s="21"/>
      <c r="AN138" s="21"/>
      <c r="AO138" s="21"/>
      <c r="AP138" s="21"/>
      <c r="AQ138" s="21"/>
      <c r="AR138" s="21"/>
      <c r="AS138" s="21"/>
      <c r="AT138" s="182"/>
      <c r="AU138" s="21"/>
      <c r="AV138" s="21"/>
      <c r="AW138" s="21"/>
      <c r="AX138" s="21"/>
      <c r="AY138" s="21"/>
      <c r="AZ138" s="21"/>
      <c r="BA138" s="21"/>
      <c r="BB138" s="21"/>
      <c r="BC138" s="21"/>
      <c r="BD138" s="182"/>
      <c r="BE138" s="182"/>
      <c r="BF138" s="21"/>
      <c r="BG138" s="21"/>
      <c r="BH138" s="20"/>
      <c r="BI138" s="23"/>
      <c r="BJ138" s="23"/>
      <c r="BK138" s="21"/>
      <c r="BL138" s="21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247.5" customHeight="1" x14ac:dyDescent="0.25">
      <c r="A139" s="17"/>
      <c r="B139" s="18"/>
      <c r="C139" s="19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9"/>
      <c r="P139" s="29"/>
      <c r="Q139" s="29"/>
      <c r="R139" s="29"/>
      <c r="S139" s="29"/>
      <c r="T139" s="29"/>
      <c r="U139" s="29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2"/>
      <c r="AM139" s="21"/>
      <c r="AN139" s="21"/>
      <c r="AO139" s="21"/>
      <c r="AP139" s="21"/>
      <c r="AQ139" s="21"/>
      <c r="AR139" s="21"/>
      <c r="AS139" s="21"/>
      <c r="AT139" s="182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29"/>
      <c r="BF139" s="29"/>
      <c r="BG139" s="21"/>
      <c r="BH139" s="20"/>
      <c r="BI139" s="23"/>
      <c r="BJ139" s="23"/>
      <c r="BK139" s="21"/>
      <c r="BL139" s="21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40.25" customHeight="1" x14ac:dyDescent="0.25">
      <c r="A140" s="17"/>
      <c r="B140" s="18"/>
      <c r="C140" s="19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9"/>
      <c r="P140" s="29"/>
      <c r="Q140" s="29"/>
      <c r="R140" s="29"/>
      <c r="S140" s="29"/>
      <c r="T140" s="29"/>
      <c r="U140" s="29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2"/>
      <c r="AM140" s="21"/>
      <c r="AN140" s="21"/>
      <c r="AO140" s="21"/>
      <c r="AP140" s="21"/>
      <c r="AQ140" s="21"/>
      <c r="AR140" s="21"/>
      <c r="AS140" s="21"/>
      <c r="AT140" s="182"/>
      <c r="AU140" s="21"/>
      <c r="AV140" s="21"/>
      <c r="AW140" s="21"/>
      <c r="AX140" s="21"/>
      <c r="AY140" s="21"/>
      <c r="AZ140" s="21"/>
      <c r="BA140" s="21"/>
      <c r="BB140" s="21"/>
      <c r="BC140" s="21"/>
      <c r="BD140" s="182"/>
      <c r="BE140" s="182"/>
      <c r="BF140" s="21"/>
      <c r="BG140" s="21"/>
      <c r="BH140" s="20"/>
      <c r="BI140" s="23"/>
      <c r="BJ140" s="23"/>
      <c r="BK140" s="21"/>
      <c r="BL140" s="21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246.75" customHeight="1" x14ac:dyDescent="0.25">
      <c r="A141" s="17"/>
      <c r="B141" s="18"/>
      <c r="C141" s="19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198"/>
      <c r="AM141" s="23"/>
      <c r="AN141" s="23"/>
      <c r="AO141" s="21"/>
      <c r="AP141" s="21"/>
      <c r="AQ141" s="21"/>
      <c r="AR141" s="21"/>
      <c r="AS141" s="21"/>
      <c r="AT141" s="198"/>
      <c r="AU141" s="23"/>
      <c r="AV141" s="21"/>
      <c r="AW141" s="21"/>
      <c r="AX141" s="21"/>
      <c r="AY141" s="21"/>
      <c r="AZ141" s="21"/>
      <c r="BA141" s="21"/>
      <c r="BB141" s="21"/>
      <c r="BC141" s="21"/>
      <c r="BD141" s="198"/>
      <c r="BE141" s="21"/>
      <c r="BF141" s="20"/>
      <c r="BG141" s="21"/>
      <c r="BH141" s="20"/>
      <c r="BI141" s="23"/>
      <c r="BJ141" s="23"/>
      <c r="BK141" s="21"/>
      <c r="BL141" s="21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9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8"/>
      <c r="AM142" s="23"/>
      <c r="AN142" s="23"/>
      <c r="AO142" s="21"/>
      <c r="AP142" s="21"/>
      <c r="AQ142" s="21"/>
      <c r="AR142" s="21"/>
      <c r="AS142" s="21"/>
      <c r="AT142" s="198"/>
      <c r="AU142" s="23"/>
      <c r="AV142" s="21"/>
      <c r="AW142" s="21"/>
      <c r="AX142" s="21"/>
      <c r="AY142" s="21"/>
      <c r="AZ142" s="21"/>
      <c r="BA142" s="21"/>
      <c r="BB142" s="21"/>
      <c r="BC142" s="21"/>
      <c r="BD142" s="198"/>
      <c r="BE142" s="182"/>
      <c r="BF142" s="20"/>
      <c r="BG142" s="21"/>
      <c r="BH142" s="20"/>
      <c r="BI142" s="23"/>
      <c r="BJ142" s="23"/>
      <c r="BK142" s="21"/>
      <c r="BL142" s="21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409.6" customHeight="1" x14ac:dyDescent="0.25">
      <c r="A143" s="17"/>
      <c r="B143" s="18"/>
      <c r="C143" s="19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198"/>
      <c r="AM143" s="23"/>
      <c r="AN143" s="23"/>
      <c r="AO143" s="21"/>
      <c r="AP143" s="21"/>
      <c r="AQ143" s="21"/>
      <c r="AR143" s="21"/>
      <c r="AS143" s="21"/>
      <c r="AT143" s="198"/>
      <c r="AU143" s="23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82"/>
      <c r="BF143" s="20"/>
      <c r="BG143" s="21"/>
      <c r="BH143" s="20"/>
      <c r="BI143" s="23"/>
      <c r="BJ143" s="23"/>
      <c r="BK143" s="21"/>
      <c r="BL143" s="21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273.75" customHeight="1" x14ac:dyDescent="0.25">
      <c r="A144" s="17"/>
      <c r="B144" s="18"/>
      <c r="C144" s="19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198"/>
      <c r="AM144" s="23"/>
      <c r="AN144" s="23"/>
      <c r="AO144" s="21"/>
      <c r="AP144" s="21"/>
      <c r="AQ144" s="21"/>
      <c r="AR144" s="21"/>
      <c r="AS144" s="21"/>
      <c r="AT144" s="198"/>
      <c r="AU144" s="23"/>
      <c r="AV144" s="21"/>
      <c r="AW144" s="21"/>
      <c r="AX144" s="21"/>
      <c r="AY144" s="21"/>
      <c r="AZ144" s="21"/>
      <c r="BA144" s="21"/>
      <c r="BB144" s="21"/>
      <c r="BC144" s="21"/>
      <c r="BD144" s="198"/>
      <c r="BE144" s="182"/>
      <c r="BF144" s="20"/>
      <c r="BG144" s="21"/>
      <c r="BH144" s="20"/>
      <c r="BI144" s="23"/>
      <c r="BJ144" s="23"/>
      <c r="BK144" s="21"/>
      <c r="BL144" s="21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211.5" customHeight="1" x14ac:dyDescent="0.25">
      <c r="A145" s="17"/>
      <c r="B145" s="18"/>
      <c r="C145" s="19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8"/>
      <c r="AM145" s="23"/>
      <c r="AN145" s="23"/>
      <c r="AO145" s="21"/>
      <c r="AP145" s="21"/>
      <c r="AQ145" s="21"/>
      <c r="AR145" s="21"/>
      <c r="AS145" s="21"/>
      <c r="AT145" s="198"/>
      <c r="AU145" s="23"/>
      <c r="AV145" s="21"/>
      <c r="AW145" s="21"/>
      <c r="AX145" s="21"/>
      <c r="AY145" s="21"/>
      <c r="AZ145" s="21"/>
      <c r="BA145" s="21"/>
      <c r="BB145" s="21"/>
      <c r="BC145" s="21"/>
      <c r="BD145" s="198"/>
      <c r="BE145" s="183"/>
      <c r="BF145" s="23"/>
      <c r="BG145" s="21"/>
      <c r="BH145" s="20"/>
      <c r="BI145" s="23"/>
      <c r="BJ145" s="20"/>
      <c r="BK145" s="21"/>
      <c r="BL145" s="21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408.75" customHeight="1" x14ac:dyDescent="0.25">
      <c r="A146" s="17"/>
      <c r="B146" s="18"/>
      <c r="C146" s="19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8"/>
      <c r="AM146" s="20"/>
      <c r="AN146" s="20"/>
      <c r="AO146" s="20"/>
      <c r="AP146" s="20"/>
      <c r="AQ146" s="21"/>
      <c r="AR146" s="21"/>
      <c r="AS146" s="21"/>
      <c r="AT146" s="198"/>
      <c r="AU146" s="20"/>
      <c r="AV146" s="21"/>
      <c r="AW146" s="21"/>
      <c r="AX146" s="21"/>
      <c r="AY146" s="21"/>
      <c r="AZ146" s="21"/>
      <c r="BA146" s="21"/>
      <c r="BB146" s="21"/>
      <c r="BC146" s="21"/>
      <c r="BD146" s="198"/>
      <c r="BE146" s="20"/>
      <c r="BF146" s="20"/>
      <c r="BG146" s="20"/>
      <c r="BH146" s="20"/>
      <c r="BI146" s="23"/>
      <c r="BJ146" s="23"/>
      <c r="BK146" s="21"/>
      <c r="BL146" s="21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38.75" customHeight="1" x14ac:dyDescent="0.25">
      <c r="A147" s="17"/>
      <c r="B147" s="18"/>
      <c r="C147" s="19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198"/>
      <c r="AM147" s="20"/>
      <c r="AN147" s="20"/>
      <c r="AO147" s="21"/>
      <c r="AP147" s="21"/>
      <c r="AQ147" s="21"/>
      <c r="AR147" s="21"/>
      <c r="AS147" s="21"/>
      <c r="AT147" s="198"/>
      <c r="AU147" s="20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98"/>
      <c r="BF147" s="20"/>
      <c r="BG147" s="20"/>
      <c r="BH147" s="20"/>
      <c r="BI147" s="23"/>
      <c r="BJ147" s="23"/>
      <c r="BK147" s="21"/>
      <c r="BL147" s="21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38.75" customHeight="1" x14ac:dyDescent="0.25">
      <c r="A148" s="17"/>
      <c r="B148" s="18"/>
      <c r="C148" s="19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198"/>
      <c r="AM148" s="20"/>
      <c r="AN148" s="20"/>
      <c r="AO148" s="21"/>
      <c r="AP148" s="21"/>
      <c r="AQ148" s="21"/>
      <c r="AR148" s="21"/>
      <c r="AS148" s="21"/>
      <c r="AT148" s="198"/>
      <c r="AU148" s="20"/>
      <c r="AV148" s="21"/>
      <c r="AW148" s="21"/>
      <c r="AX148" s="21"/>
      <c r="AY148" s="21"/>
      <c r="AZ148" s="21"/>
      <c r="BA148" s="21"/>
      <c r="BB148" s="21"/>
      <c r="BC148" s="21"/>
      <c r="BD148" s="198"/>
      <c r="BE148" s="198"/>
      <c r="BF148" s="20"/>
      <c r="BG148" s="20"/>
      <c r="BH148" s="20"/>
      <c r="BI148" s="23"/>
      <c r="BJ148" s="23"/>
      <c r="BK148" s="21"/>
      <c r="BL148" s="21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38.75" customHeight="1" x14ac:dyDescent="0.25">
      <c r="A149" s="17"/>
      <c r="B149" s="18"/>
      <c r="C149" s="19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198"/>
      <c r="AM149" s="20"/>
      <c r="AN149" s="20"/>
      <c r="AO149" s="21"/>
      <c r="AP149" s="21"/>
      <c r="AQ149" s="21"/>
      <c r="AR149" s="21"/>
      <c r="AS149" s="21"/>
      <c r="AT149" s="198"/>
      <c r="AU149" s="20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98"/>
      <c r="BF149" s="20"/>
      <c r="BG149" s="20"/>
      <c r="BH149" s="20"/>
      <c r="BI149" s="23"/>
      <c r="BJ149" s="23"/>
      <c r="BK149" s="21"/>
      <c r="BL149" s="21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38.75" customHeight="1" x14ac:dyDescent="0.25">
      <c r="A150" s="17"/>
      <c r="B150" s="18"/>
      <c r="C150" s="19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198"/>
      <c r="AM150" s="20"/>
      <c r="AN150" s="20"/>
      <c r="AO150" s="21"/>
      <c r="AP150" s="21"/>
      <c r="AQ150" s="21"/>
      <c r="AR150" s="21"/>
      <c r="AS150" s="21"/>
      <c r="AT150" s="198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8"/>
      <c r="BE150" s="198"/>
      <c r="BF150" s="20"/>
      <c r="BG150" s="20"/>
      <c r="BH150" s="20"/>
      <c r="BI150" s="23"/>
      <c r="BJ150" s="23"/>
      <c r="BK150" s="21"/>
      <c r="BL150" s="21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294" customHeight="1" x14ac:dyDescent="0.25">
      <c r="A151" s="17"/>
      <c r="B151" s="18"/>
      <c r="C151" s="19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8"/>
      <c r="AM151" s="23"/>
      <c r="AN151" s="23"/>
      <c r="AO151" s="21"/>
      <c r="AP151" s="21"/>
      <c r="AQ151" s="21"/>
      <c r="AR151" s="21"/>
      <c r="AS151" s="21"/>
      <c r="AT151" s="198"/>
      <c r="AU151" s="23"/>
      <c r="AV151" s="21"/>
      <c r="AW151" s="21"/>
      <c r="AX151" s="21"/>
      <c r="AY151" s="21"/>
      <c r="AZ151" s="21"/>
      <c r="BA151" s="21"/>
      <c r="BB151" s="21"/>
      <c r="BC151" s="21"/>
      <c r="BD151" s="198"/>
      <c r="BE151" s="183"/>
      <c r="BF151" s="23"/>
      <c r="BG151" s="21"/>
      <c r="BH151" s="20"/>
      <c r="BI151" s="23"/>
      <c r="BJ151" s="23"/>
      <c r="BK151" s="21"/>
      <c r="BL151" s="21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231.75" customHeight="1" x14ac:dyDescent="0.25">
      <c r="A152" s="17"/>
      <c r="B152" s="18"/>
      <c r="C152" s="19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8"/>
      <c r="AM152" s="23"/>
      <c r="AN152" s="23"/>
      <c r="AO152" s="21"/>
      <c r="AP152" s="21"/>
      <c r="AQ152" s="21"/>
      <c r="AR152" s="21"/>
      <c r="AS152" s="21"/>
      <c r="AT152" s="198"/>
      <c r="AU152" s="23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3"/>
      <c r="BF152" s="23"/>
      <c r="BG152" s="21"/>
      <c r="BH152" s="20"/>
      <c r="BI152" s="23"/>
      <c r="BJ152" s="23"/>
      <c r="BK152" s="21"/>
      <c r="BL152" s="21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49.25" customHeight="1" x14ac:dyDescent="0.25">
      <c r="A153" s="17"/>
      <c r="B153" s="18"/>
      <c r="C153" s="19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8"/>
      <c r="AM153" s="23"/>
      <c r="AN153" s="23"/>
      <c r="AO153" s="21"/>
      <c r="AP153" s="21"/>
      <c r="AQ153" s="21"/>
      <c r="AR153" s="21"/>
      <c r="AS153" s="21"/>
      <c r="AT153" s="198"/>
      <c r="AU153" s="23"/>
      <c r="AV153" s="21"/>
      <c r="AW153" s="21"/>
      <c r="AX153" s="21"/>
      <c r="AY153" s="21"/>
      <c r="AZ153" s="21"/>
      <c r="BA153" s="21"/>
      <c r="BB153" s="21"/>
      <c r="BC153" s="21"/>
      <c r="BD153" s="198"/>
      <c r="BE153" s="183"/>
      <c r="BF153" s="23"/>
      <c r="BG153" s="21"/>
      <c r="BH153" s="20"/>
      <c r="BI153" s="23"/>
      <c r="BJ153" s="23"/>
      <c r="BK153" s="21"/>
      <c r="BL153" s="21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213.75" customHeight="1" x14ac:dyDescent="0.25">
      <c r="A154" s="17"/>
      <c r="B154" s="18"/>
      <c r="C154" s="19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8"/>
      <c r="AM154" s="23"/>
      <c r="AN154" s="23"/>
      <c r="AO154" s="21"/>
      <c r="AP154" s="21"/>
      <c r="AQ154" s="21"/>
      <c r="AR154" s="21"/>
      <c r="AS154" s="21"/>
      <c r="AT154" s="198"/>
      <c r="AU154" s="23"/>
      <c r="AV154" s="21"/>
      <c r="AW154" s="21"/>
      <c r="AX154" s="21"/>
      <c r="AY154" s="21"/>
      <c r="AZ154" s="21"/>
      <c r="BA154" s="21"/>
      <c r="BB154" s="21"/>
      <c r="BC154" s="21"/>
      <c r="BD154" s="198"/>
      <c r="BE154" s="183"/>
      <c r="BF154" s="23"/>
      <c r="BG154" s="21"/>
      <c r="BH154" s="20"/>
      <c r="BI154" s="23"/>
      <c r="BJ154" s="23"/>
      <c r="BK154" s="21"/>
      <c r="BL154" s="21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80.75" customHeight="1" x14ac:dyDescent="0.25">
      <c r="A155" s="17"/>
      <c r="B155" s="18"/>
      <c r="C155" s="19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2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198"/>
      <c r="BE155" s="20"/>
      <c r="BF155" s="20"/>
      <c r="BG155" s="21"/>
      <c r="BH155" s="20"/>
      <c r="BI155" s="23"/>
      <c r="BJ155" s="23"/>
      <c r="BK155" s="21"/>
      <c r="BL155" s="21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80.75" customHeight="1" x14ac:dyDescent="0.25">
      <c r="A156" s="17"/>
      <c r="B156" s="18"/>
      <c r="C156" s="19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2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1"/>
      <c r="BF156" s="20"/>
      <c r="BG156" s="21"/>
      <c r="BH156" s="20"/>
      <c r="BI156" s="23"/>
      <c r="BJ156" s="23"/>
      <c r="BK156" s="21"/>
      <c r="BL156" s="21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80.75" customHeight="1" x14ac:dyDescent="0.25">
      <c r="A157" s="17"/>
      <c r="B157" s="18"/>
      <c r="C157" s="19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2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1"/>
      <c r="BF157" s="20"/>
      <c r="BG157" s="21"/>
      <c r="BH157" s="20"/>
      <c r="BI157" s="23"/>
      <c r="BJ157" s="23"/>
      <c r="BK157" s="21"/>
      <c r="BL157" s="21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226.5" customHeight="1" x14ac:dyDescent="0.25">
      <c r="A158" s="17"/>
      <c r="B158" s="18"/>
      <c r="C158" s="19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9"/>
      <c r="P158" s="29"/>
      <c r="Q158" s="29"/>
      <c r="R158" s="29"/>
      <c r="S158" s="29"/>
      <c r="T158" s="29"/>
      <c r="U158" s="29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2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1"/>
      <c r="BF158" s="198"/>
      <c r="BG158" s="29"/>
      <c r="BH158" s="29"/>
      <c r="BI158" s="23"/>
      <c r="BJ158" s="23"/>
      <c r="BK158" s="21"/>
      <c r="BL158" s="21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74" customHeight="1" x14ac:dyDescent="0.25">
      <c r="A159" s="17"/>
      <c r="B159" s="18"/>
      <c r="C159" s="19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9"/>
      <c r="P159" s="29"/>
      <c r="Q159" s="29"/>
      <c r="R159" s="29"/>
      <c r="S159" s="29"/>
      <c r="T159" s="29"/>
      <c r="U159" s="29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2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0"/>
      <c r="BD159" s="198"/>
      <c r="BE159" s="20"/>
      <c r="BF159" s="20"/>
      <c r="BG159" s="21"/>
      <c r="BH159" s="20"/>
      <c r="BI159" s="23"/>
      <c r="BJ159" s="23"/>
      <c r="BK159" s="21"/>
      <c r="BL159" s="21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74" customHeight="1" x14ac:dyDescent="0.25">
      <c r="A160" s="17"/>
      <c r="B160" s="18"/>
      <c r="C160" s="19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2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82"/>
      <c r="BF160" s="21"/>
      <c r="BG160" s="21"/>
      <c r="BH160" s="20"/>
      <c r="BI160" s="23"/>
      <c r="BJ160" s="23"/>
      <c r="BK160" s="21"/>
      <c r="BL160" s="21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74" customHeight="1" x14ac:dyDescent="0.25">
      <c r="A161" s="17"/>
      <c r="B161" s="18"/>
      <c r="C161" s="19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1"/>
      <c r="R161" s="21"/>
      <c r="S161" s="21"/>
      <c r="T161" s="21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2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8"/>
      <c r="BE161" s="182"/>
      <c r="BF161" s="21"/>
      <c r="BG161" s="21"/>
      <c r="BH161" s="20"/>
      <c r="BI161" s="23"/>
      <c r="BJ161" s="23"/>
      <c r="BK161" s="21"/>
      <c r="BL161" s="21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89" customHeight="1" x14ac:dyDescent="0.25">
      <c r="A162" s="17"/>
      <c r="B162" s="18"/>
      <c r="C162" s="19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182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82"/>
      <c r="BE162" s="182"/>
      <c r="BF162" s="21"/>
      <c r="BG162" s="21"/>
      <c r="BH162" s="20"/>
      <c r="BI162" s="23"/>
      <c r="BJ162" s="23"/>
      <c r="BK162" s="21"/>
      <c r="BL162" s="21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409.6" customHeight="1" x14ac:dyDescent="0.25">
      <c r="A163" s="17"/>
      <c r="B163" s="18"/>
      <c r="C163" s="19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1"/>
      <c r="AJ163" s="20"/>
      <c r="AK163" s="21"/>
      <c r="AL163" s="198"/>
      <c r="AM163" s="20"/>
      <c r="AN163" s="20"/>
      <c r="AO163" s="21"/>
      <c r="AP163" s="21"/>
      <c r="AQ163" s="21"/>
      <c r="AR163" s="21"/>
      <c r="AS163" s="21"/>
      <c r="AT163" s="198"/>
      <c r="AU163" s="20"/>
      <c r="AV163" s="20"/>
      <c r="AW163" s="21"/>
      <c r="AX163" s="21"/>
      <c r="AY163" s="21"/>
      <c r="AZ163" s="21"/>
      <c r="BA163" s="21"/>
      <c r="BB163" s="21"/>
      <c r="BC163" s="21"/>
      <c r="BD163" s="198"/>
      <c r="BE163" s="20"/>
      <c r="BF163" s="20"/>
      <c r="BG163" s="21"/>
      <c r="BH163" s="20"/>
      <c r="BI163" s="23"/>
      <c r="BJ163" s="23"/>
      <c r="BK163" s="21"/>
      <c r="BL163" s="21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39.5" customHeight="1" x14ac:dyDescent="0.25">
      <c r="A164" s="17"/>
      <c r="B164" s="18"/>
      <c r="C164" s="19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0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2"/>
      <c r="AM164" s="21"/>
      <c r="AN164" s="21"/>
      <c r="AO164" s="21"/>
      <c r="AP164" s="21"/>
      <c r="AQ164" s="21"/>
      <c r="AR164" s="21"/>
      <c r="AS164" s="21"/>
      <c r="AT164" s="20"/>
      <c r="AU164" s="21"/>
      <c r="AV164" s="20"/>
      <c r="AW164" s="21"/>
      <c r="AX164" s="21"/>
      <c r="AY164" s="21"/>
      <c r="AZ164" s="21"/>
      <c r="BA164" s="21"/>
      <c r="BB164" s="21"/>
      <c r="BC164" s="21"/>
      <c r="BD164" s="198"/>
      <c r="BE164" s="182"/>
      <c r="BF164" s="20"/>
      <c r="BG164" s="21"/>
      <c r="BH164" s="20"/>
      <c r="BI164" s="23"/>
      <c r="BJ164" s="23"/>
      <c r="BK164" s="21"/>
      <c r="BL164" s="21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39.5" customHeight="1" x14ac:dyDescent="0.25">
      <c r="A165" s="17"/>
      <c r="B165" s="18"/>
      <c r="C165" s="19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182"/>
      <c r="AM165" s="21"/>
      <c r="AN165" s="21"/>
      <c r="AO165" s="21"/>
      <c r="AP165" s="21"/>
      <c r="AQ165" s="21"/>
      <c r="AR165" s="21"/>
      <c r="AS165" s="21"/>
      <c r="AT165" s="20"/>
      <c r="AU165" s="21"/>
      <c r="AV165" s="20"/>
      <c r="AW165" s="21"/>
      <c r="AX165" s="21"/>
      <c r="AY165" s="21"/>
      <c r="AZ165" s="21"/>
      <c r="BA165" s="21"/>
      <c r="BB165" s="21"/>
      <c r="BC165" s="21"/>
      <c r="BD165" s="198"/>
      <c r="BE165" s="182"/>
      <c r="BF165" s="20"/>
      <c r="BG165" s="21"/>
      <c r="BH165" s="20"/>
      <c r="BI165" s="23"/>
      <c r="BJ165" s="23"/>
      <c r="BK165" s="21"/>
      <c r="BL165" s="21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39.5" customHeight="1" x14ac:dyDescent="0.25">
      <c r="A166" s="17"/>
      <c r="B166" s="18"/>
      <c r="C166" s="19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2"/>
      <c r="AM166" s="21"/>
      <c r="AN166" s="21"/>
      <c r="AO166" s="21"/>
      <c r="AP166" s="21"/>
      <c r="AQ166" s="21"/>
      <c r="AR166" s="21"/>
      <c r="AS166" s="21"/>
      <c r="AT166" s="20"/>
      <c r="AU166" s="21"/>
      <c r="AV166" s="20"/>
      <c r="AW166" s="21"/>
      <c r="AX166" s="21"/>
      <c r="AY166" s="21"/>
      <c r="AZ166" s="21"/>
      <c r="BA166" s="21"/>
      <c r="BB166" s="21"/>
      <c r="BC166" s="21"/>
      <c r="BD166" s="198"/>
      <c r="BE166" s="182"/>
      <c r="BF166" s="20"/>
      <c r="BG166" s="21"/>
      <c r="BH166" s="20"/>
      <c r="BI166" s="23"/>
      <c r="BJ166" s="23"/>
      <c r="BK166" s="21"/>
      <c r="BL166" s="21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39.5" customHeight="1" x14ac:dyDescent="0.25">
      <c r="A167" s="17"/>
      <c r="B167" s="18"/>
      <c r="C167" s="19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1"/>
      <c r="R167" s="21"/>
      <c r="S167" s="21"/>
      <c r="T167" s="21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2"/>
      <c r="AM167" s="21"/>
      <c r="AN167" s="21"/>
      <c r="AO167" s="21"/>
      <c r="AP167" s="21"/>
      <c r="AQ167" s="21"/>
      <c r="AR167" s="21"/>
      <c r="AS167" s="21"/>
      <c r="AT167" s="20"/>
      <c r="AU167" s="21"/>
      <c r="AV167" s="20"/>
      <c r="AW167" s="21"/>
      <c r="AX167" s="21"/>
      <c r="AY167" s="21"/>
      <c r="AZ167" s="21"/>
      <c r="BA167" s="21"/>
      <c r="BB167" s="21"/>
      <c r="BC167" s="21"/>
      <c r="BD167" s="198"/>
      <c r="BE167" s="182"/>
      <c r="BF167" s="20"/>
      <c r="BG167" s="21"/>
      <c r="BH167" s="20"/>
      <c r="BI167" s="23"/>
      <c r="BJ167" s="23"/>
      <c r="BK167" s="21"/>
      <c r="BL167" s="21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67.25" customHeight="1" x14ac:dyDescent="0.25">
      <c r="A168" s="17"/>
      <c r="B168" s="18"/>
      <c r="C168" s="19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1"/>
      <c r="R168" s="21"/>
      <c r="S168" s="21"/>
      <c r="T168" s="21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82"/>
      <c r="AM168" s="21"/>
      <c r="AN168" s="21"/>
      <c r="AO168" s="21"/>
      <c r="AP168" s="21"/>
      <c r="AQ168" s="21"/>
      <c r="AR168" s="21"/>
      <c r="AS168" s="21"/>
      <c r="AT168" s="20"/>
      <c r="AU168" s="21"/>
      <c r="AV168" s="20"/>
      <c r="AW168" s="21"/>
      <c r="AX168" s="21"/>
      <c r="AY168" s="21"/>
      <c r="AZ168" s="21"/>
      <c r="BA168" s="21"/>
      <c r="BB168" s="21"/>
      <c r="BC168" s="21"/>
      <c r="BD168" s="198"/>
      <c r="BE168" s="20"/>
      <c r="BF168" s="20"/>
      <c r="BG168" s="21"/>
      <c r="BH168" s="20"/>
      <c r="BI168" s="23"/>
      <c r="BJ168" s="23"/>
      <c r="BK168" s="21"/>
      <c r="BL168" s="21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67.25" customHeight="1" x14ac:dyDescent="0.25">
      <c r="A169" s="17"/>
      <c r="B169" s="18"/>
      <c r="C169" s="19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1"/>
      <c r="R169" s="21"/>
      <c r="S169" s="21"/>
      <c r="T169" s="21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2"/>
      <c r="AM169" s="21"/>
      <c r="AN169" s="21"/>
      <c r="AO169" s="21"/>
      <c r="AP169" s="21"/>
      <c r="AQ169" s="21"/>
      <c r="AR169" s="21"/>
      <c r="AS169" s="21"/>
      <c r="AT169" s="20"/>
      <c r="AU169" s="21"/>
      <c r="AV169" s="20"/>
      <c r="AW169" s="21"/>
      <c r="AX169" s="21"/>
      <c r="AY169" s="21"/>
      <c r="AZ169" s="21"/>
      <c r="BA169" s="21"/>
      <c r="BB169" s="21"/>
      <c r="BC169" s="21"/>
      <c r="BD169" s="198"/>
      <c r="BE169" s="182"/>
      <c r="BF169" s="20"/>
      <c r="BG169" s="21"/>
      <c r="BH169" s="20"/>
      <c r="BI169" s="23"/>
      <c r="BJ169" s="23"/>
      <c r="BK169" s="21"/>
      <c r="BL169" s="21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79.25" customHeight="1" x14ac:dyDescent="0.25">
      <c r="A170" s="17"/>
      <c r="B170" s="18"/>
      <c r="C170" s="19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2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1"/>
      <c r="BF170" s="20"/>
      <c r="BG170" s="21"/>
      <c r="BH170" s="20"/>
      <c r="BI170" s="23"/>
      <c r="BJ170" s="23"/>
      <c r="BK170" s="21"/>
      <c r="BL170" s="21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249.75" customHeight="1" x14ac:dyDescent="0.25">
      <c r="A171" s="17"/>
      <c r="B171" s="18"/>
      <c r="C171" s="19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1"/>
      <c r="R171" s="21"/>
      <c r="S171" s="21"/>
      <c r="T171" s="21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2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1"/>
      <c r="BF171" s="20"/>
      <c r="BG171" s="21"/>
      <c r="BH171" s="20"/>
      <c r="BI171" s="23"/>
      <c r="BJ171" s="23"/>
      <c r="BK171" s="21"/>
      <c r="BL171" s="21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249.75" customHeight="1" x14ac:dyDescent="0.25">
      <c r="A172" s="17"/>
      <c r="B172" s="18"/>
      <c r="C172" s="19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2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82"/>
      <c r="BE172" s="182"/>
      <c r="BF172" s="21"/>
      <c r="BG172" s="21"/>
      <c r="BH172" s="20"/>
      <c r="BI172" s="23"/>
      <c r="BJ172" s="23"/>
      <c r="BK172" s="21"/>
      <c r="BL172" s="21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207" customHeight="1" x14ac:dyDescent="0.25">
      <c r="A173" s="17"/>
      <c r="B173" s="18"/>
      <c r="C173" s="19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1"/>
      <c r="R173" s="21"/>
      <c r="S173" s="21"/>
      <c r="T173" s="21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2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1"/>
      <c r="BF173" s="20"/>
      <c r="BG173" s="21"/>
      <c r="BH173" s="20"/>
      <c r="BI173" s="23"/>
      <c r="BJ173" s="23"/>
      <c r="BK173" s="21"/>
      <c r="BL173" s="21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207" customHeight="1" x14ac:dyDescent="0.25">
      <c r="A174" s="17"/>
      <c r="B174" s="18"/>
      <c r="C174" s="19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2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182"/>
      <c r="BF174" s="20"/>
      <c r="BG174" s="21"/>
      <c r="BH174" s="20"/>
      <c r="BI174" s="23"/>
      <c r="BJ174" s="23"/>
      <c r="BK174" s="21"/>
      <c r="BL174" s="21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54.5" customHeight="1" x14ac:dyDescent="0.25">
      <c r="A175" s="17"/>
      <c r="B175" s="18"/>
      <c r="C175" s="19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2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1"/>
      <c r="BD175" s="198"/>
      <c r="BE175" s="21"/>
      <c r="BF175" s="20"/>
      <c r="BG175" s="21"/>
      <c r="BH175" s="20"/>
      <c r="BI175" s="23"/>
      <c r="BJ175" s="23"/>
      <c r="BK175" s="21"/>
      <c r="BL175" s="21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9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0"/>
      <c r="S176" s="20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2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82"/>
      <c r="BE176" s="182"/>
      <c r="BF176" s="21"/>
      <c r="BG176" s="21"/>
      <c r="BH176" s="20"/>
      <c r="BI176" s="23"/>
      <c r="BJ176" s="23"/>
      <c r="BK176" s="21"/>
      <c r="BL176" s="21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54.5" customHeight="1" x14ac:dyDescent="0.25">
      <c r="A177" s="17"/>
      <c r="B177" s="18"/>
      <c r="C177" s="19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2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82"/>
      <c r="BE177" s="182"/>
      <c r="BF177" s="21"/>
      <c r="BG177" s="21"/>
      <c r="BH177" s="20"/>
      <c r="BI177" s="23"/>
      <c r="BJ177" s="23"/>
      <c r="BK177" s="21"/>
      <c r="BL177" s="21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93.5" customHeight="1" x14ac:dyDescent="0.25">
      <c r="A178" s="17"/>
      <c r="B178" s="18"/>
      <c r="C178" s="19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2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1"/>
      <c r="BF178" s="21"/>
      <c r="BG178" s="21"/>
      <c r="BH178" s="20"/>
      <c r="BI178" s="23"/>
      <c r="BJ178" s="20"/>
      <c r="BK178" s="21"/>
      <c r="BL178" s="21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93.5" customHeight="1" x14ac:dyDescent="0.25">
      <c r="A179" s="17"/>
      <c r="B179" s="18"/>
      <c r="C179" s="19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2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1"/>
      <c r="BF179" s="21"/>
      <c r="BG179" s="21"/>
      <c r="BH179" s="20"/>
      <c r="BI179" s="23"/>
      <c r="BJ179" s="23"/>
      <c r="BK179" s="21"/>
      <c r="BL179" s="21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93.5" customHeight="1" x14ac:dyDescent="0.25">
      <c r="A180" s="17"/>
      <c r="B180" s="18"/>
      <c r="C180" s="19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1"/>
      <c r="R180" s="21"/>
      <c r="S180" s="21"/>
      <c r="T180" s="21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2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0"/>
      <c r="BF180" s="20"/>
      <c r="BG180" s="21"/>
      <c r="BH180" s="20"/>
      <c r="BI180" s="23"/>
      <c r="BJ180" s="23"/>
      <c r="BK180" s="21"/>
      <c r="BL180" s="21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93.5" customHeight="1" x14ac:dyDescent="0.25">
      <c r="A181" s="17"/>
      <c r="B181" s="18"/>
      <c r="C181" s="19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1"/>
      <c r="R181" s="21"/>
      <c r="S181" s="21"/>
      <c r="T181" s="21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82"/>
      <c r="AM181" s="21"/>
      <c r="AN181" s="21"/>
      <c r="AO181" s="21"/>
      <c r="AP181" s="21"/>
      <c r="AQ181" s="21"/>
      <c r="AR181" s="21"/>
      <c r="AS181" s="21"/>
      <c r="AT181" s="182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182"/>
      <c r="BF181" s="21"/>
      <c r="BG181" s="21"/>
      <c r="BH181" s="20"/>
      <c r="BI181" s="23"/>
      <c r="BJ181" s="23"/>
      <c r="BK181" s="21"/>
      <c r="BL181" s="21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201.75" customHeight="1" x14ac:dyDescent="0.25">
      <c r="A182" s="17"/>
      <c r="B182" s="18"/>
      <c r="C182" s="19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198"/>
      <c r="AM182" s="20"/>
      <c r="AN182" s="20"/>
      <c r="AO182" s="21"/>
      <c r="AP182" s="21"/>
      <c r="AQ182" s="21"/>
      <c r="AR182" s="21"/>
      <c r="AS182" s="21"/>
      <c r="AT182" s="198"/>
      <c r="AU182" s="20"/>
      <c r="AV182" s="21"/>
      <c r="AW182" s="21"/>
      <c r="AX182" s="21"/>
      <c r="AY182" s="21"/>
      <c r="AZ182" s="21"/>
      <c r="BA182" s="21"/>
      <c r="BB182" s="21"/>
      <c r="BC182" s="21"/>
      <c r="BD182" s="198"/>
      <c r="BE182" s="21"/>
      <c r="BF182" s="21"/>
      <c r="BG182" s="21"/>
      <c r="BH182" s="20"/>
      <c r="BI182" s="23"/>
      <c r="BJ182" s="20"/>
      <c r="BK182" s="21"/>
      <c r="BL182" s="21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201.75" customHeight="1" x14ac:dyDescent="0.25">
      <c r="A183" s="17"/>
      <c r="B183" s="18"/>
      <c r="C183" s="19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198"/>
      <c r="AM183" s="20"/>
      <c r="AN183" s="20"/>
      <c r="AO183" s="21"/>
      <c r="AP183" s="21"/>
      <c r="AQ183" s="21"/>
      <c r="AR183" s="21"/>
      <c r="AS183" s="21"/>
      <c r="AT183" s="198"/>
      <c r="AU183" s="20"/>
      <c r="AV183" s="21"/>
      <c r="AW183" s="21"/>
      <c r="AX183" s="21"/>
      <c r="AY183" s="21"/>
      <c r="AZ183" s="21"/>
      <c r="BA183" s="21"/>
      <c r="BB183" s="21"/>
      <c r="BC183" s="21"/>
      <c r="BD183" s="198"/>
      <c r="BE183" s="182"/>
      <c r="BF183" s="21"/>
      <c r="BG183" s="21"/>
      <c r="BH183" s="20"/>
      <c r="BI183" s="23"/>
      <c r="BJ183" s="23"/>
      <c r="BK183" s="21"/>
      <c r="BL183" s="21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47" customHeight="1" x14ac:dyDescent="0.25">
      <c r="A184" s="17"/>
      <c r="B184" s="18"/>
      <c r="C184" s="19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1"/>
      <c r="R184" s="21"/>
      <c r="S184" s="21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2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20"/>
      <c r="BF184" s="20"/>
      <c r="BG184" s="21"/>
      <c r="BH184" s="20"/>
      <c r="BI184" s="23"/>
      <c r="BJ184" s="23"/>
      <c r="BK184" s="21"/>
      <c r="BL184" s="21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47" customHeight="1" x14ac:dyDescent="0.25">
      <c r="A185" s="17"/>
      <c r="B185" s="18"/>
      <c r="C185" s="19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1"/>
      <c r="R185" s="21"/>
      <c r="S185" s="21"/>
      <c r="T185" s="21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2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182"/>
      <c r="BF185" s="20"/>
      <c r="BG185" s="21"/>
      <c r="BH185" s="20"/>
      <c r="BI185" s="23"/>
      <c r="BJ185" s="23"/>
      <c r="BK185" s="21"/>
      <c r="BL185" s="21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47" customHeight="1" x14ac:dyDescent="0.25">
      <c r="A186" s="17"/>
      <c r="B186" s="18"/>
      <c r="C186" s="19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2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1"/>
      <c r="BF186" s="20"/>
      <c r="BG186" s="21"/>
      <c r="BH186" s="20"/>
      <c r="BI186" s="23"/>
      <c r="BJ186" s="23"/>
      <c r="BK186" s="21"/>
      <c r="BL186" s="21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47" customHeight="1" x14ac:dyDescent="0.25">
      <c r="A187" s="17"/>
      <c r="B187" s="18"/>
      <c r="C187" s="19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2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182"/>
      <c r="BF187" s="20"/>
      <c r="BG187" s="21"/>
      <c r="BH187" s="20"/>
      <c r="BI187" s="23"/>
      <c r="BJ187" s="23"/>
      <c r="BK187" s="21"/>
      <c r="BL187" s="21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47" customHeight="1" x14ac:dyDescent="0.25">
      <c r="A188" s="17"/>
      <c r="B188" s="18"/>
      <c r="C188" s="19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2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1"/>
      <c r="BF188" s="20"/>
      <c r="BG188" s="21"/>
      <c r="BH188" s="20"/>
      <c r="BI188" s="23"/>
      <c r="BJ188" s="23"/>
      <c r="BK188" s="21"/>
      <c r="BL188" s="21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47" customHeight="1" x14ac:dyDescent="0.25">
      <c r="A189" s="17"/>
      <c r="B189" s="18"/>
      <c r="C189" s="19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2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182"/>
      <c r="BF189" s="20"/>
      <c r="BG189" s="21"/>
      <c r="BH189" s="20"/>
      <c r="BI189" s="23"/>
      <c r="BJ189" s="23"/>
      <c r="BK189" s="21"/>
      <c r="BL189" s="21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47" customHeight="1" x14ac:dyDescent="0.25">
      <c r="A190" s="17"/>
      <c r="B190" s="18"/>
      <c r="C190" s="19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2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1"/>
      <c r="BF190" s="20"/>
      <c r="BG190" s="21"/>
      <c r="BH190" s="20"/>
      <c r="BI190" s="23"/>
      <c r="BJ190" s="23"/>
      <c r="BK190" s="21"/>
      <c r="BL190" s="21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47" customHeight="1" x14ac:dyDescent="0.25">
      <c r="A191" s="17"/>
      <c r="B191" s="18"/>
      <c r="C191" s="19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2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182"/>
      <c r="BF191" s="20"/>
      <c r="BG191" s="21"/>
      <c r="BH191" s="20"/>
      <c r="BI191" s="23"/>
      <c r="BJ191" s="23"/>
      <c r="BK191" s="21"/>
      <c r="BL191" s="21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193.5" customHeight="1" x14ac:dyDescent="0.25">
      <c r="A192" s="17"/>
      <c r="B192" s="18"/>
      <c r="C192" s="19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2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1"/>
      <c r="BF192" s="20"/>
      <c r="BG192" s="21"/>
      <c r="BH192" s="20"/>
      <c r="BI192" s="23"/>
      <c r="BJ192" s="23"/>
      <c r="BK192" s="21"/>
      <c r="BL192" s="21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93.5" customHeight="1" x14ac:dyDescent="0.25">
      <c r="A193" s="17"/>
      <c r="B193" s="18"/>
      <c r="C193" s="19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2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182"/>
      <c r="BF193" s="20"/>
      <c r="BG193" s="21"/>
      <c r="BH193" s="20"/>
      <c r="BI193" s="23"/>
      <c r="BJ193" s="23"/>
      <c r="BK193" s="21"/>
      <c r="BL193" s="21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93.5" customHeight="1" x14ac:dyDescent="0.25">
      <c r="A194" s="17"/>
      <c r="B194" s="18"/>
      <c r="C194" s="19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2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21"/>
      <c r="BF194" s="20"/>
      <c r="BG194" s="21"/>
      <c r="BH194" s="20"/>
      <c r="BI194" s="23"/>
      <c r="BJ194" s="23"/>
      <c r="BK194" s="21"/>
      <c r="BL194" s="21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93.5" customHeight="1" x14ac:dyDescent="0.25">
      <c r="A195" s="17"/>
      <c r="B195" s="18"/>
      <c r="C195" s="19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2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82"/>
      <c r="BE195" s="182"/>
      <c r="BF195" s="21"/>
      <c r="BG195" s="21"/>
      <c r="BH195" s="20"/>
      <c r="BI195" s="23"/>
      <c r="BJ195" s="23"/>
      <c r="BK195" s="21"/>
      <c r="BL195" s="21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239.25" customHeight="1" x14ac:dyDescent="0.25">
      <c r="A196" s="17"/>
      <c r="B196" s="18"/>
      <c r="C196" s="19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0"/>
      <c r="AJ196" s="20"/>
      <c r="AK196" s="21"/>
      <c r="AL196" s="198"/>
      <c r="AM196" s="20"/>
      <c r="AN196" s="20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21"/>
      <c r="BF196" s="20"/>
      <c r="BG196" s="20"/>
      <c r="BH196" s="20"/>
      <c r="BI196" s="23"/>
      <c r="BJ196" s="23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239.25" customHeight="1" x14ac:dyDescent="0.25">
      <c r="A197" s="17"/>
      <c r="B197" s="18"/>
      <c r="C197" s="19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0"/>
      <c r="AJ197" s="20"/>
      <c r="AK197" s="21"/>
      <c r="AL197" s="198"/>
      <c r="AM197" s="20"/>
      <c r="AN197" s="20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21"/>
      <c r="BF197" s="20"/>
      <c r="BG197" s="20"/>
      <c r="BH197" s="20"/>
      <c r="BI197" s="23"/>
      <c r="BJ197" s="23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409.5" customHeight="1" x14ac:dyDescent="0.25">
      <c r="A198" s="17"/>
      <c r="B198" s="18"/>
      <c r="C198" s="19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0"/>
      <c r="Q198" s="21"/>
      <c r="R198" s="21"/>
      <c r="S198" s="20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0"/>
      <c r="AJ198" s="20"/>
      <c r="AK198" s="21"/>
      <c r="AL198" s="198"/>
      <c r="AM198" s="20"/>
      <c r="AN198" s="20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21"/>
      <c r="BF198" s="21"/>
      <c r="BG198" s="20"/>
      <c r="BH198" s="20"/>
      <c r="BI198" s="23"/>
      <c r="BJ198" s="23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229.5" customHeight="1" x14ac:dyDescent="0.25">
      <c r="A199" s="17"/>
      <c r="B199" s="18"/>
      <c r="C199" s="19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0"/>
      <c r="AJ199" s="20"/>
      <c r="AK199" s="21"/>
      <c r="AL199" s="198"/>
      <c r="AM199" s="20"/>
      <c r="AN199" s="20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21"/>
      <c r="BF199" s="20"/>
      <c r="BG199" s="20"/>
      <c r="BH199" s="20"/>
      <c r="BI199" s="23"/>
      <c r="BJ199" s="23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229.5" customHeight="1" x14ac:dyDescent="0.25">
      <c r="A200" s="17"/>
      <c r="B200" s="18"/>
      <c r="C200" s="19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0"/>
      <c r="AJ200" s="20"/>
      <c r="AK200" s="21"/>
      <c r="AL200" s="198"/>
      <c r="AM200" s="20"/>
      <c r="AN200" s="20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21"/>
      <c r="BF200" s="20"/>
      <c r="BG200" s="20"/>
      <c r="BH200" s="20"/>
      <c r="BI200" s="23"/>
      <c r="BJ200" s="23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229.5" customHeight="1" x14ac:dyDescent="0.25">
      <c r="A201" s="17"/>
      <c r="B201" s="18"/>
      <c r="C201" s="19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0"/>
      <c r="AJ201" s="20"/>
      <c r="AK201" s="21"/>
      <c r="AL201" s="198"/>
      <c r="AM201" s="20"/>
      <c r="AN201" s="20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21"/>
      <c r="BF201" s="20"/>
      <c r="BG201" s="20"/>
      <c r="BH201" s="20"/>
      <c r="BI201" s="23"/>
      <c r="BJ201" s="23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229.5" customHeight="1" x14ac:dyDescent="0.25">
      <c r="A202" s="17"/>
      <c r="B202" s="18"/>
      <c r="C202" s="19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198"/>
      <c r="AM202" s="20"/>
      <c r="AN202" s="20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21"/>
      <c r="BF202" s="20"/>
      <c r="BG202" s="20"/>
      <c r="BH202" s="20"/>
      <c r="BI202" s="23"/>
      <c r="BJ202" s="23"/>
      <c r="BK202" s="20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94.25" customHeight="1" x14ac:dyDescent="0.25">
      <c r="A203" s="17"/>
      <c r="B203" s="18"/>
      <c r="C203" s="19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0"/>
      <c r="AJ203" s="20"/>
      <c r="AK203" s="21"/>
      <c r="AL203" s="198"/>
      <c r="AM203" s="20"/>
      <c r="AN203" s="20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21"/>
      <c r="BF203" s="20"/>
      <c r="BG203" s="20"/>
      <c r="BH203" s="20"/>
      <c r="BI203" s="23"/>
      <c r="BJ203" s="23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9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0"/>
      <c r="Q204" s="21"/>
      <c r="R204" s="21"/>
      <c r="S204" s="20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0"/>
      <c r="AJ204" s="20"/>
      <c r="AK204" s="21"/>
      <c r="AL204" s="198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23"/>
      <c r="BF204" s="23"/>
      <c r="BG204" s="20"/>
      <c r="BH204" s="20"/>
      <c r="BI204" s="23"/>
      <c r="BJ204" s="23"/>
      <c r="BK204" s="20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409.5" customHeight="1" x14ac:dyDescent="0.25">
      <c r="A205" s="17"/>
      <c r="B205" s="18"/>
      <c r="C205" s="19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0"/>
      <c r="AJ205" s="20"/>
      <c r="AK205" s="21"/>
      <c r="AL205" s="198"/>
      <c r="AM205" s="20"/>
      <c r="AN205" s="20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21"/>
      <c r="BF205" s="20"/>
      <c r="BG205" s="20"/>
      <c r="BH205" s="20"/>
      <c r="BI205" s="23"/>
      <c r="BJ205" s="23"/>
      <c r="BK205" s="20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409.6" customHeight="1" x14ac:dyDescent="0.25">
      <c r="A206" s="17"/>
      <c r="B206" s="18"/>
      <c r="C206" s="19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0"/>
      <c r="AJ206" s="20"/>
      <c r="AK206" s="21"/>
      <c r="AL206" s="198"/>
      <c r="AM206" s="20"/>
      <c r="AN206" s="20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21"/>
      <c r="BF206" s="20"/>
      <c r="BG206" s="20"/>
      <c r="BH206" s="20"/>
      <c r="BI206" s="23"/>
      <c r="BJ206" s="23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84.5" customHeight="1" x14ac:dyDescent="0.25">
      <c r="A207" s="17"/>
      <c r="B207" s="18"/>
      <c r="C207" s="19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0"/>
      <c r="AJ207" s="20"/>
      <c r="AK207" s="21"/>
      <c r="AL207" s="198"/>
      <c r="AM207" s="20"/>
      <c r="AN207" s="20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23"/>
      <c r="BF207" s="23"/>
      <c r="BG207" s="20"/>
      <c r="BH207" s="20"/>
      <c r="BI207" s="23"/>
      <c r="BJ207" s="23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221.25" customHeight="1" x14ac:dyDescent="0.25">
      <c r="A208" s="17"/>
      <c r="B208" s="18"/>
      <c r="C208" s="19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0"/>
      <c r="AK208" s="21"/>
      <c r="AL208" s="198"/>
      <c r="AM208" s="20"/>
      <c r="AN208" s="20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198"/>
      <c r="BE208" s="21"/>
      <c r="BF208" s="20"/>
      <c r="BG208" s="20"/>
      <c r="BH208" s="20"/>
      <c r="BI208" s="23"/>
      <c r="BJ208" s="23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56" customHeight="1" x14ac:dyDescent="0.25">
      <c r="A209" s="17"/>
      <c r="B209" s="18"/>
      <c r="C209" s="19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0"/>
      <c r="Q209" s="21"/>
      <c r="R209" s="21"/>
      <c r="S209" s="20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0"/>
      <c r="AJ209" s="20"/>
      <c r="AK209" s="21"/>
      <c r="AL209" s="198"/>
      <c r="AM209" s="20"/>
      <c r="AN209" s="20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198"/>
      <c r="BE209" s="23"/>
      <c r="BF209" s="23"/>
      <c r="BG209" s="20"/>
      <c r="BH209" s="20"/>
      <c r="BI209" s="23"/>
      <c r="BJ209" s="23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216.75" customHeight="1" x14ac:dyDescent="0.25">
      <c r="A210" s="17"/>
      <c r="B210" s="18"/>
      <c r="C210" s="19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0"/>
      <c r="AJ210" s="20"/>
      <c r="AK210" s="21"/>
      <c r="AL210" s="198"/>
      <c r="AM210" s="20"/>
      <c r="AN210" s="20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21"/>
      <c r="BF210" s="20"/>
      <c r="BG210" s="20"/>
      <c r="BH210" s="20"/>
      <c r="BI210" s="23"/>
      <c r="BJ210" s="23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216.75" customHeight="1" x14ac:dyDescent="0.25">
      <c r="A211" s="17"/>
      <c r="B211" s="18"/>
      <c r="C211" s="19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0"/>
      <c r="Q211" s="21"/>
      <c r="R211" s="21"/>
      <c r="S211" s="20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0"/>
      <c r="AJ211" s="20"/>
      <c r="AK211" s="21"/>
      <c r="AL211" s="198"/>
      <c r="AM211" s="20"/>
      <c r="AN211" s="20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1"/>
      <c r="BF211" s="20"/>
      <c r="BG211" s="20"/>
      <c r="BH211" s="20"/>
      <c r="BI211" s="23"/>
      <c r="BJ211" s="23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171.75" customHeight="1" x14ac:dyDescent="0.25">
      <c r="A212" s="17"/>
      <c r="B212" s="18"/>
      <c r="C212" s="19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0"/>
      <c r="AJ212" s="20"/>
      <c r="AK212" s="21"/>
      <c r="AL212" s="198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21"/>
      <c r="BF212" s="20"/>
      <c r="BG212" s="20"/>
      <c r="BH212" s="20"/>
      <c r="BI212" s="23"/>
      <c r="BJ212" s="23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171.75" customHeight="1" x14ac:dyDescent="0.25">
      <c r="A213" s="17"/>
      <c r="B213" s="18"/>
      <c r="C213" s="19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0"/>
      <c r="Q213" s="21"/>
      <c r="R213" s="21"/>
      <c r="S213" s="20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0"/>
      <c r="AJ213" s="20"/>
      <c r="AK213" s="21"/>
      <c r="AL213" s="198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23"/>
      <c r="BF213" s="23"/>
      <c r="BG213" s="20"/>
      <c r="BH213" s="20"/>
      <c r="BI213" s="23"/>
      <c r="BJ213" s="23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171.75" customHeight="1" x14ac:dyDescent="0.25">
      <c r="A214" s="17"/>
      <c r="B214" s="18"/>
      <c r="C214" s="19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0"/>
      <c r="AJ214" s="20"/>
      <c r="AK214" s="21"/>
      <c r="AL214" s="198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23"/>
      <c r="BF214" s="23"/>
      <c r="BG214" s="20"/>
      <c r="BH214" s="20"/>
      <c r="BI214" s="23"/>
      <c r="BJ214" s="23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227.25" customHeight="1" x14ac:dyDescent="0.25">
      <c r="A215" s="17"/>
      <c r="B215" s="18"/>
      <c r="C215" s="19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1"/>
      <c r="R215" s="21"/>
      <c r="S215" s="21"/>
      <c r="T215" s="21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8"/>
      <c r="AM215" s="20"/>
      <c r="AN215" s="20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20"/>
      <c r="BF215" s="20"/>
      <c r="BG215" s="20"/>
      <c r="BH215" s="20"/>
      <c r="BI215" s="23"/>
      <c r="BJ215" s="23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154.5" customHeight="1" x14ac:dyDescent="0.25">
      <c r="A216" s="17"/>
      <c r="B216" s="18"/>
      <c r="C216" s="19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1"/>
      <c r="R216" s="21"/>
      <c r="S216" s="21"/>
      <c r="T216" s="21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0"/>
      <c r="AJ216" s="20"/>
      <c r="AK216" s="21"/>
      <c r="AL216" s="198"/>
      <c r="AM216" s="20"/>
      <c r="AN216" s="20"/>
      <c r="AO216" s="21"/>
      <c r="AP216" s="21"/>
      <c r="AQ216" s="21"/>
      <c r="AR216" s="21"/>
      <c r="AS216" s="21"/>
      <c r="AT216" s="182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23"/>
      <c r="BF216" s="23"/>
      <c r="BG216" s="20"/>
      <c r="BH216" s="20"/>
      <c r="BI216" s="23"/>
      <c r="BJ216" s="23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69.5" customHeight="1" x14ac:dyDescent="0.25">
      <c r="A217" s="17"/>
      <c r="B217" s="18"/>
      <c r="C217" s="19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1"/>
      <c r="R217" s="21"/>
      <c r="S217" s="21"/>
      <c r="T217" s="21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0"/>
      <c r="AJ217" s="20"/>
      <c r="AK217" s="21"/>
      <c r="AL217" s="198"/>
      <c r="AM217" s="21"/>
      <c r="AN217" s="20"/>
      <c r="AO217" s="21"/>
      <c r="AP217" s="21"/>
      <c r="AQ217" s="21"/>
      <c r="AR217" s="21"/>
      <c r="AS217" s="21"/>
      <c r="AT217" s="198"/>
      <c r="AU217" s="21"/>
      <c r="AV217" s="21"/>
      <c r="AW217" s="21"/>
      <c r="AX217" s="21"/>
      <c r="AY217" s="21"/>
      <c r="AZ217" s="21"/>
      <c r="BA217" s="21"/>
      <c r="BB217" s="20"/>
      <c r="BC217" s="20"/>
      <c r="BD217" s="198"/>
      <c r="BE217" s="20"/>
      <c r="BF217" s="20"/>
      <c r="BG217" s="20"/>
      <c r="BH217" s="20"/>
      <c r="BI217" s="23"/>
      <c r="BJ217" s="23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71.75" customHeight="1" x14ac:dyDescent="0.25">
      <c r="A218" s="17"/>
      <c r="B218" s="18"/>
      <c r="C218" s="19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1"/>
      <c r="R218" s="21"/>
      <c r="S218" s="21"/>
      <c r="T218" s="21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0"/>
      <c r="AJ218" s="20"/>
      <c r="AK218" s="21"/>
      <c r="AL218" s="198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"/>
      <c r="BC218" s="20"/>
      <c r="BD218" s="198"/>
      <c r="BE218" s="23"/>
      <c r="BF218" s="23"/>
      <c r="BG218" s="20"/>
      <c r="BH218" s="20"/>
      <c r="BI218" s="23"/>
      <c r="BJ218" s="23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71.75" customHeight="1" x14ac:dyDescent="0.25">
      <c r="A219" s="17"/>
      <c r="B219" s="18"/>
      <c r="C219" s="19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0"/>
      <c r="AJ219" s="20"/>
      <c r="AK219" s="21"/>
      <c r="AL219" s="198"/>
      <c r="AM219" s="20"/>
      <c r="AN219" s="20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0"/>
      <c r="BC219" s="20"/>
      <c r="BD219" s="198"/>
      <c r="BE219" s="23"/>
      <c r="BF219" s="23"/>
      <c r="BG219" s="20"/>
      <c r="BH219" s="20"/>
      <c r="BI219" s="23"/>
      <c r="BJ219" s="23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71.75" customHeight="1" x14ac:dyDescent="0.25">
      <c r="A220" s="17"/>
      <c r="B220" s="18"/>
      <c r="C220" s="19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0"/>
      <c r="AJ220" s="20"/>
      <c r="AK220" s="21"/>
      <c r="AL220" s="198"/>
      <c r="AM220" s="20"/>
      <c r="AN220" s="20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198"/>
      <c r="BE220" s="23"/>
      <c r="BF220" s="23"/>
      <c r="BG220" s="20"/>
      <c r="BH220" s="20"/>
      <c r="BI220" s="23"/>
      <c r="BJ220" s="23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71.75" customHeight="1" x14ac:dyDescent="0.25">
      <c r="A221" s="17"/>
      <c r="B221" s="18"/>
      <c r="C221" s="19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0"/>
      <c r="AJ221" s="20"/>
      <c r="AK221" s="21"/>
      <c r="AL221" s="198"/>
      <c r="AM221" s="20"/>
      <c r="AN221" s="20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198"/>
      <c r="BE221" s="23"/>
      <c r="BF221" s="23"/>
      <c r="BG221" s="20"/>
      <c r="BH221" s="20"/>
      <c r="BI221" s="23"/>
      <c r="BJ221" s="23"/>
      <c r="BK221" s="20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71.75" customHeight="1" x14ac:dyDescent="0.25">
      <c r="A222" s="17"/>
      <c r="B222" s="18"/>
      <c r="C222" s="19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0"/>
      <c r="AJ222" s="20"/>
      <c r="AK222" s="21"/>
      <c r="AL222" s="198"/>
      <c r="AM222" s="20"/>
      <c r="AN222" s="20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198"/>
      <c r="BE222" s="23"/>
      <c r="BF222" s="23"/>
      <c r="BG222" s="20"/>
      <c r="BH222" s="20"/>
      <c r="BI222" s="23"/>
      <c r="BJ222" s="23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171.75" customHeight="1" x14ac:dyDescent="0.25">
      <c r="A223" s="17"/>
      <c r="B223" s="18"/>
      <c r="C223" s="19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0"/>
      <c r="AJ223" s="20"/>
      <c r="AK223" s="21"/>
      <c r="AL223" s="198"/>
      <c r="AM223" s="20"/>
      <c r="AN223" s="20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21"/>
      <c r="BF223" s="21"/>
      <c r="BG223" s="20"/>
      <c r="BH223" s="20"/>
      <c r="BI223" s="23"/>
      <c r="BJ223" s="23"/>
      <c r="BK223" s="20"/>
      <c r="BL223" s="23"/>
      <c r="BM223" s="21"/>
      <c r="BN223" s="182"/>
      <c r="BO223" s="24"/>
      <c r="BP223" s="21"/>
      <c r="BQ223" s="21"/>
      <c r="BR223" s="23"/>
      <c r="BS223" s="23"/>
      <c r="BT223" s="24"/>
      <c r="BU223" s="25"/>
    </row>
    <row r="224" spans="1:73" s="22" customFormat="1" ht="171.75" customHeight="1" x14ac:dyDescent="0.25">
      <c r="A224" s="17"/>
      <c r="B224" s="18"/>
      <c r="C224" s="19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19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0"/>
      <c r="AJ224" s="20"/>
      <c r="AK224" s="21"/>
      <c r="AL224" s="198"/>
      <c r="AM224" s="20"/>
      <c r="AN224" s="20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3"/>
      <c r="BF224" s="23"/>
      <c r="BG224" s="20"/>
      <c r="BH224" s="20"/>
      <c r="BI224" s="23"/>
      <c r="BJ224" s="23"/>
      <c r="BK224" s="20"/>
      <c r="BL224" s="23"/>
      <c r="BM224" s="21"/>
      <c r="BN224" s="182"/>
      <c r="BO224" s="24"/>
      <c r="BP224" s="21"/>
      <c r="BQ224" s="21"/>
      <c r="BR224" s="23"/>
      <c r="BS224" s="23"/>
      <c r="BT224" s="24"/>
      <c r="BU224" s="25"/>
    </row>
    <row r="225" spans="1:73" s="22" customFormat="1" ht="171.75" customHeight="1" x14ac:dyDescent="0.25">
      <c r="A225" s="17"/>
      <c r="B225" s="18"/>
      <c r="C225" s="19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0"/>
      <c r="AJ225" s="20"/>
      <c r="AK225" s="21"/>
      <c r="AL225" s="198"/>
      <c r="AM225" s="20"/>
      <c r="AN225" s="20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1"/>
      <c r="BD225" s="20"/>
      <c r="BE225" s="23"/>
      <c r="BF225" s="23"/>
      <c r="BG225" s="20"/>
      <c r="BH225" s="20"/>
      <c r="BI225" s="23"/>
      <c r="BJ225" s="23"/>
      <c r="BK225" s="20"/>
      <c r="BL225" s="23"/>
      <c r="BM225" s="21"/>
      <c r="BN225" s="182"/>
      <c r="BO225" s="24"/>
      <c r="BP225" s="21"/>
      <c r="BQ225" s="21"/>
      <c r="BR225" s="23"/>
      <c r="BS225" s="23"/>
      <c r="BT225" s="24"/>
      <c r="BU225" s="25"/>
    </row>
    <row r="226" spans="1:73" s="22" customFormat="1" ht="197.25" customHeight="1" x14ac:dyDescent="0.25">
      <c r="A226" s="17"/>
      <c r="B226" s="18"/>
      <c r="C226" s="19"/>
      <c r="D226" s="19"/>
      <c r="E226" s="19"/>
      <c r="F226" s="20"/>
      <c r="G226" s="18"/>
      <c r="H226" s="18"/>
      <c r="I226" s="18"/>
      <c r="J226" s="75"/>
      <c r="K226" s="18"/>
      <c r="L226" s="20"/>
      <c r="M226" s="20"/>
      <c r="N226" s="198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0"/>
      <c r="AJ226" s="20"/>
      <c r="AK226" s="21"/>
      <c r="AL226" s="198"/>
      <c r="AM226" s="20"/>
      <c r="AN226" s="20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1"/>
      <c r="BG226" s="20"/>
      <c r="BH226" s="20"/>
      <c r="BI226" s="23"/>
      <c r="BJ226" s="20"/>
      <c r="BK226" s="23"/>
      <c r="BL226" s="23"/>
      <c r="BM226" s="21"/>
      <c r="BN226" s="182"/>
      <c r="BO226" s="24"/>
      <c r="BP226" s="21"/>
      <c r="BQ226" s="21"/>
      <c r="BR226" s="23"/>
      <c r="BS226" s="23"/>
      <c r="BT226" s="24"/>
      <c r="BU226" s="25"/>
    </row>
    <row r="227" spans="1:73" s="22" customFormat="1" ht="197.25" customHeight="1" x14ac:dyDescent="0.25">
      <c r="A227" s="17"/>
      <c r="B227" s="18"/>
      <c r="C227" s="19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198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0"/>
      <c r="AJ227" s="20"/>
      <c r="AK227" s="21"/>
      <c r="AL227" s="198"/>
      <c r="AM227" s="20"/>
      <c r="AN227" s="20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183"/>
      <c r="BF227" s="23"/>
      <c r="BG227" s="20"/>
      <c r="BH227" s="20"/>
      <c r="BI227" s="23"/>
      <c r="BJ227" s="20"/>
      <c r="BK227" s="20"/>
      <c r="BL227" s="23"/>
      <c r="BM227" s="21"/>
      <c r="BN227" s="182"/>
      <c r="BO227" s="24"/>
      <c r="BP227" s="21"/>
      <c r="BQ227" s="21"/>
      <c r="BR227" s="23"/>
      <c r="BS227" s="23"/>
      <c r="BT227" s="24"/>
      <c r="BU227" s="25"/>
    </row>
    <row r="228" spans="1:73" s="22" customFormat="1" ht="197.25" customHeight="1" x14ac:dyDescent="0.25">
      <c r="A228" s="17"/>
      <c r="B228" s="18"/>
      <c r="C228" s="19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198"/>
      <c r="O228" s="21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0"/>
      <c r="AJ228" s="20"/>
      <c r="AK228" s="21"/>
      <c r="AL228" s="198"/>
      <c r="AM228" s="20"/>
      <c r="AN228" s="20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183"/>
      <c r="BF228" s="23"/>
      <c r="BG228" s="20"/>
      <c r="BH228" s="20"/>
      <c r="BI228" s="23"/>
      <c r="BJ228" s="20"/>
      <c r="BK228" s="20"/>
      <c r="BL228" s="23"/>
      <c r="BM228" s="21"/>
      <c r="BN228" s="182"/>
      <c r="BO228" s="24"/>
      <c r="BP228" s="21"/>
      <c r="BQ228" s="21"/>
      <c r="BR228" s="23"/>
      <c r="BS228" s="23"/>
      <c r="BT228" s="24"/>
      <c r="BU228" s="25"/>
    </row>
    <row r="229" spans="1:73" s="22" customFormat="1" ht="197.25" customHeight="1" x14ac:dyDescent="0.25">
      <c r="A229" s="17"/>
      <c r="B229" s="18"/>
      <c r="C229" s="19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198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0"/>
      <c r="AJ229" s="20"/>
      <c r="AK229" s="21"/>
      <c r="AL229" s="198"/>
      <c r="AM229" s="20"/>
      <c r="AN229" s="20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183"/>
      <c r="BF229" s="23"/>
      <c r="BG229" s="20"/>
      <c r="BH229" s="20"/>
      <c r="BI229" s="23"/>
      <c r="BJ229" s="20"/>
      <c r="BK229" s="20"/>
      <c r="BL229" s="23"/>
      <c r="BM229" s="21"/>
      <c r="BN229" s="182"/>
      <c r="BO229" s="24"/>
      <c r="BP229" s="21"/>
      <c r="BQ229" s="21"/>
      <c r="BR229" s="23"/>
      <c r="BS229" s="23"/>
      <c r="BT229" s="24"/>
      <c r="BU229" s="25"/>
    </row>
    <row r="230" spans="1:73" s="22" customFormat="1" ht="171.75" customHeight="1" x14ac:dyDescent="0.25">
      <c r="A230" s="17"/>
      <c r="B230" s="18"/>
      <c r="C230" s="19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0"/>
      <c r="AJ230" s="20"/>
      <c r="AK230" s="21"/>
      <c r="AL230" s="198"/>
      <c r="AM230" s="20"/>
      <c r="AN230" s="20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1"/>
      <c r="BD230" s="20"/>
      <c r="BE230" s="23"/>
      <c r="BF230" s="23"/>
      <c r="BG230" s="20"/>
      <c r="BH230" s="20"/>
      <c r="BI230" s="23"/>
      <c r="BJ230" s="23"/>
      <c r="BK230" s="20"/>
      <c r="BL230" s="23"/>
      <c r="BM230" s="21"/>
      <c r="BN230" s="182"/>
      <c r="BO230" s="24"/>
      <c r="BP230" s="21"/>
      <c r="BQ230" s="21"/>
      <c r="BR230" s="23"/>
      <c r="BS230" s="23"/>
      <c r="BT230" s="24"/>
      <c r="BU230" s="25"/>
    </row>
    <row r="231" spans="1:73" s="22" customFormat="1" ht="197.25" customHeight="1" x14ac:dyDescent="0.25">
      <c r="A231" s="17"/>
      <c r="B231" s="18"/>
      <c r="C231" s="19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0"/>
      <c r="AJ231" s="20"/>
      <c r="AK231" s="21"/>
      <c r="AL231" s="198"/>
      <c r="AM231" s="20"/>
      <c r="AN231" s="20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1"/>
      <c r="BF231" s="21"/>
      <c r="BG231" s="20"/>
      <c r="BH231" s="20"/>
      <c r="BI231" s="23"/>
      <c r="BJ231" s="20"/>
      <c r="BK231" s="20"/>
      <c r="BL231" s="23"/>
      <c r="BM231" s="21"/>
      <c r="BN231" s="182"/>
      <c r="BO231" s="24"/>
      <c r="BP231" s="21"/>
      <c r="BQ231" s="21"/>
      <c r="BR231" s="23"/>
      <c r="BS231" s="23"/>
      <c r="BT231" s="24"/>
      <c r="BU231" s="25"/>
    </row>
    <row r="232" spans="1:73" s="22" customFormat="1" ht="197.25" customHeight="1" x14ac:dyDescent="0.25">
      <c r="A232" s="17"/>
      <c r="B232" s="18"/>
      <c r="C232" s="19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198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0"/>
      <c r="AJ232" s="20"/>
      <c r="AK232" s="21"/>
      <c r="AL232" s="198"/>
      <c r="AM232" s="20"/>
      <c r="AN232" s="20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183"/>
      <c r="BF232" s="23"/>
      <c r="BG232" s="20"/>
      <c r="BH232" s="20"/>
      <c r="BI232" s="23"/>
      <c r="BJ232" s="20"/>
      <c r="BK232" s="20"/>
      <c r="BL232" s="23"/>
      <c r="BM232" s="21"/>
      <c r="BN232" s="182"/>
      <c r="BO232" s="24"/>
      <c r="BP232" s="21"/>
      <c r="BQ232" s="21"/>
      <c r="BR232" s="23"/>
      <c r="BS232" s="23"/>
      <c r="BT232" s="24"/>
      <c r="BU232" s="25"/>
    </row>
    <row r="233" spans="1:73" s="22" customFormat="1" ht="197.25" customHeight="1" x14ac:dyDescent="0.25">
      <c r="A233" s="17"/>
      <c r="B233" s="18"/>
      <c r="C233" s="19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0"/>
      <c r="AJ233" s="20"/>
      <c r="AK233" s="21"/>
      <c r="AL233" s="198"/>
      <c r="AM233" s="20"/>
      <c r="AN233" s="20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21"/>
      <c r="BF233" s="21"/>
      <c r="BG233" s="20"/>
      <c r="BH233" s="20"/>
      <c r="BI233" s="23"/>
      <c r="BJ233" s="20"/>
      <c r="BK233" s="20"/>
      <c r="BL233" s="23"/>
      <c r="BM233" s="21"/>
      <c r="BN233" s="182"/>
      <c r="BO233" s="24"/>
      <c r="BP233" s="21"/>
      <c r="BQ233" s="21"/>
      <c r="BR233" s="23"/>
      <c r="BS233" s="23"/>
      <c r="BT233" s="24"/>
      <c r="BU233" s="25"/>
    </row>
    <row r="234" spans="1:73" s="22" customFormat="1" ht="197.25" customHeight="1" x14ac:dyDescent="0.25">
      <c r="A234" s="17"/>
      <c r="B234" s="18"/>
      <c r="C234" s="19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198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0"/>
      <c r="AJ234" s="20"/>
      <c r="AK234" s="21"/>
      <c r="AL234" s="198"/>
      <c r="AM234" s="20"/>
      <c r="AN234" s="20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182"/>
      <c r="BF234" s="21"/>
      <c r="BG234" s="20"/>
      <c r="BH234" s="20"/>
      <c r="BI234" s="23"/>
      <c r="BJ234" s="20"/>
      <c r="BK234" s="20"/>
      <c r="BL234" s="23"/>
      <c r="BM234" s="21"/>
      <c r="BN234" s="182"/>
      <c r="BO234" s="24"/>
      <c r="BP234" s="21"/>
      <c r="BQ234" s="21"/>
      <c r="BR234" s="23"/>
      <c r="BS234" s="23"/>
      <c r="BT234" s="24"/>
      <c r="BU234" s="25"/>
    </row>
    <row r="235" spans="1:73" s="22" customFormat="1" ht="197.25" customHeight="1" x14ac:dyDescent="0.25">
      <c r="A235" s="17"/>
      <c r="B235" s="18"/>
      <c r="C235" s="19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0"/>
      <c r="AJ235" s="20"/>
      <c r="AK235" s="21"/>
      <c r="AL235" s="198"/>
      <c r="AM235" s="20"/>
      <c r="AN235" s="20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21"/>
      <c r="BF235" s="21"/>
      <c r="BG235" s="20"/>
      <c r="BH235" s="20"/>
      <c r="BI235" s="23"/>
      <c r="BJ235" s="20"/>
      <c r="BK235" s="20"/>
      <c r="BL235" s="23"/>
      <c r="BM235" s="21"/>
      <c r="BN235" s="182"/>
      <c r="BO235" s="24"/>
      <c r="BP235" s="21"/>
      <c r="BQ235" s="21"/>
      <c r="BR235" s="23"/>
      <c r="BS235" s="23"/>
      <c r="BT235" s="24"/>
      <c r="BU235" s="25"/>
    </row>
    <row r="236" spans="1:73" s="22" customFormat="1" ht="197.25" customHeight="1" x14ac:dyDescent="0.25">
      <c r="A236" s="17"/>
      <c r="B236" s="18"/>
      <c r="C236" s="19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8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0"/>
      <c r="AJ236" s="20"/>
      <c r="AK236" s="21"/>
      <c r="AL236" s="198"/>
      <c r="AM236" s="20"/>
      <c r="AN236" s="20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183"/>
      <c r="BF236" s="23"/>
      <c r="BG236" s="20"/>
      <c r="BH236" s="20"/>
      <c r="BI236" s="23"/>
      <c r="BJ236" s="20"/>
      <c r="BK236" s="20"/>
      <c r="BL236" s="23"/>
      <c r="BM236" s="21"/>
      <c r="BN236" s="182"/>
      <c r="BO236" s="24"/>
      <c r="BP236" s="21"/>
      <c r="BQ236" s="21"/>
      <c r="BR236" s="23"/>
      <c r="BS236" s="23"/>
      <c r="BT236" s="24"/>
      <c r="BU236" s="25"/>
    </row>
    <row r="237" spans="1:73" s="22" customFormat="1" ht="252" customHeight="1" x14ac:dyDescent="0.25">
      <c r="A237" s="17"/>
      <c r="B237" s="18"/>
      <c r="C237" s="19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8"/>
      <c r="AM237" s="23"/>
      <c r="AN237" s="23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1"/>
      <c r="BF237" s="20"/>
      <c r="BG237" s="20"/>
      <c r="BH237" s="20"/>
      <c r="BI237" s="23"/>
      <c r="BJ237" s="20"/>
      <c r="BK237" s="20"/>
      <c r="BL237" s="23"/>
      <c r="BM237" s="21"/>
      <c r="BN237" s="182"/>
      <c r="BO237" s="24"/>
      <c r="BP237" s="21"/>
      <c r="BQ237" s="21"/>
      <c r="BR237" s="23"/>
      <c r="BS237" s="23"/>
      <c r="BT237" s="24"/>
      <c r="BU237" s="25"/>
    </row>
    <row r="238" spans="1:73" s="22" customFormat="1" ht="252" customHeight="1" x14ac:dyDescent="0.25">
      <c r="A238" s="17"/>
      <c r="B238" s="18"/>
      <c r="C238" s="19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198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3"/>
      <c r="AK238" s="21"/>
      <c r="AL238" s="198"/>
      <c r="AM238" s="23"/>
      <c r="AN238" s="23"/>
      <c r="AO238" s="21"/>
      <c r="AP238" s="21"/>
      <c r="AQ238" s="21"/>
      <c r="AR238" s="21"/>
      <c r="AS238" s="21"/>
      <c r="AT238" s="182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182"/>
      <c r="BF238" s="21"/>
      <c r="BG238" s="20"/>
      <c r="BH238" s="20"/>
      <c r="BI238" s="23"/>
      <c r="BJ238" s="20"/>
      <c r="BK238" s="20"/>
      <c r="BL238" s="23"/>
      <c r="BM238" s="21"/>
      <c r="BN238" s="182"/>
      <c r="BO238" s="24"/>
      <c r="BP238" s="21"/>
      <c r="BQ238" s="21"/>
      <c r="BR238" s="23"/>
      <c r="BS238" s="23"/>
      <c r="BT238" s="24"/>
      <c r="BU238" s="25"/>
    </row>
    <row r="239" spans="1:73" s="22" customFormat="1" ht="225" customHeight="1" x14ac:dyDescent="0.25">
      <c r="A239" s="17"/>
      <c r="B239" s="18"/>
      <c r="C239" s="19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3"/>
      <c r="AK239" s="21"/>
      <c r="AL239" s="198"/>
      <c r="AM239" s="23"/>
      <c r="AN239" s="23"/>
      <c r="AO239" s="21"/>
      <c r="AP239" s="21"/>
      <c r="AQ239" s="21"/>
      <c r="AR239" s="21"/>
      <c r="AS239" s="21"/>
      <c r="AT239" s="182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198"/>
      <c r="BF239" s="20"/>
      <c r="BG239" s="20"/>
      <c r="BH239" s="20"/>
      <c r="BI239" s="23"/>
      <c r="BJ239" s="20"/>
      <c r="BK239" s="20"/>
      <c r="BL239" s="23"/>
      <c r="BM239" s="21"/>
      <c r="BN239" s="182"/>
      <c r="BO239" s="24"/>
      <c r="BP239" s="21"/>
      <c r="BQ239" s="21"/>
      <c r="BR239" s="23"/>
      <c r="BS239" s="23"/>
      <c r="BT239" s="24"/>
      <c r="BU239" s="25"/>
    </row>
    <row r="240" spans="1:73" s="22" customFormat="1" ht="209.25" customHeight="1" x14ac:dyDescent="0.25">
      <c r="A240" s="17"/>
      <c r="B240" s="18"/>
      <c r="C240" s="19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0"/>
      <c r="AK240" s="21"/>
      <c r="AL240" s="198"/>
      <c r="AM240" s="23"/>
      <c r="AN240" s="20"/>
      <c r="AO240" s="21"/>
      <c r="AP240" s="20"/>
      <c r="AQ240" s="23"/>
      <c r="AR240" s="20"/>
      <c r="AS240" s="21"/>
      <c r="AT240" s="198"/>
      <c r="AU240" s="23"/>
      <c r="AV240" s="21"/>
      <c r="AW240" s="21"/>
      <c r="AX240" s="21"/>
      <c r="AY240" s="21"/>
      <c r="AZ240" s="21"/>
      <c r="BA240" s="21"/>
      <c r="BB240" s="21"/>
      <c r="BC240" s="21"/>
      <c r="BD240" s="20"/>
      <c r="BE240" s="21"/>
      <c r="BF240" s="21"/>
      <c r="BG240" s="20"/>
      <c r="BH240" s="20"/>
      <c r="BI240" s="23"/>
      <c r="BJ240" s="20"/>
      <c r="BK240" s="20"/>
      <c r="BL240" s="23"/>
      <c r="BM240" s="21"/>
      <c r="BN240" s="182"/>
      <c r="BO240" s="24"/>
      <c r="BP240" s="21"/>
      <c r="BQ240" s="21"/>
      <c r="BR240" s="23"/>
      <c r="BS240" s="23"/>
      <c r="BT240" s="24"/>
      <c r="BU240" s="25"/>
    </row>
    <row r="241" spans="1:73" s="22" customFormat="1" ht="136.5" customHeight="1" x14ac:dyDescent="0.25">
      <c r="A241" s="17"/>
      <c r="B241" s="18"/>
      <c r="C241" s="19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0"/>
      <c r="AJ241" s="20"/>
      <c r="AK241" s="21"/>
      <c r="AL241" s="198"/>
      <c r="AM241" s="20"/>
      <c r="AN241" s="20"/>
      <c r="AO241" s="21"/>
      <c r="AP241" s="21"/>
      <c r="AQ241" s="21"/>
      <c r="AR241" s="21"/>
      <c r="AS241" s="21"/>
      <c r="AT241" s="182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8"/>
      <c r="BE241" s="182"/>
      <c r="BF241" s="21"/>
      <c r="BG241" s="20"/>
      <c r="BH241" s="20"/>
      <c r="BI241" s="23"/>
      <c r="BJ241" s="20"/>
      <c r="BK241" s="20"/>
      <c r="BL241" s="23"/>
      <c r="BM241" s="21"/>
      <c r="BN241" s="182"/>
      <c r="BO241" s="24"/>
      <c r="BP241" s="21"/>
      <c r="BQ241" s="21"/>
      <c r="BR241" s="23"/>
      <c r="BS241" s="23"/>
      <c r="BT241" s="24"/>
      <c r="BU241" s="25"/>
    </row>
    <row r="242" spans="1:73" s="22" customFormat="1" ht="136.5" customHeight="1" x14ac:dyDescent="0.25">
      <c r="A242" s="17"/>
      <c r="B242" s="18"/>
      <c r="C242" s="19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0"/>
      <c r="AJ242" s="20"/>
      <c r="AK242" s="21"/>
      <c r="AL242" s="198"/>
      <c r="AM242" s="20"/>
      <c r="AN242" s="20"/>
      <c r="AO242" s="21"/>
      <c r="AP242" s="21"/>
      <c r="AQ242" s="21"/>
      <c r="AR242" s="21"/>
      <c r="AS242" s="21"/>
      <c r="AT242" s="182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182"/>
      <c r="BF242" s="21"/>
      <c r="BG242" s="20"/>
      <c r="BH242" s="20"/>
      <c r="BI242" s="23"/>
      <c r="BJ242" s="20"/>
      <c r="BK242" s="20"/>
      <c r="BL242" s="23"/>
      <c r="BM242" s="21"/>
      <c r="BN242" s="182"/>
      <c r="BO242" s="24"/>
      <c r="BP242" s="21"/>
      <c r="BQ242" s="21"/>
      <c r="BR242" s="23"/>
      <c r="BS242" s="23"/>
      <c r="BT242" s="24"/>
      <c r="BU242" s="25"/>
    </row>
    <row r="243" spans="1:73" s="22" customFormat="1" ht="136.5" customHeight="1" x14ac:dyDescent="0.25">
      <c r="A243" s="17"/>
      <c r="B243" s="18"/>
      <c r="C243" s="19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0"/>
      <c r="AJ243" s="20"/>
      <c r="AK243" s="21"/>
      <c r="AL243" s="198"/>
      <c r="AM243" s="20"/>
      <c r="AN243" s="20"/>
      <c r="AO243" s="21"/>
      <c r="AP243" s="21"/>
      <c r="AQ243" s="21"/>
      <c r="AR243" s="21"/>
      <c r="AS243" s="21"/>
      <c r="AT243" s="182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182"/>
      <c r="BF243" s="21"/>
      <c r="BG243" s="20"/>
      <c r="BH243" s="20"/>
      <c r="BI243" s="23"/>
      <c r="BJ243" s="20"/>
      <c r="BK243" s="20"/>
      <c r="BL243" s="23"/>
      <c r="BM243" s="21"/>
      <c r="BN243" s="182"/>
      <c r="BO243" s="24"/>
      <c r="BP243" s="21"/>
      <c r="BQ243" s="21"/>
      <c r="BR243" s="23"/>
      <c r="BS243" s="23"/>
      <c r="BT243" s="24"/>
      <c r="BU243" s="25"/>
    </row>
    <row r="244" spans="1:73" s="22" customFormat="1" ht="136.5" customHeight="1" x14ac:dyDescent="0.25">
      <c r="A244" s="17"/>
      <c r="B244" s="18"/>
      <c r="C244" s="19"/>
      <c r="D244" s="19"/>
      <c r="E244" s="19"/>
      <c r="F244" s="20"/>
      <c r="G244" s="18"/>
      <c r="H244" s="18"/>
      <c r="I244" s="18"/>
      <c r="J244" s="18"/>
      <c r="K244" s="18"/>
      <c r="L244" s="20"/>
      <c r="M244" s="198"/>
      <c r="N244" s="20"/>
      <c r="O244" s="23"/>
      <c r="P244" s="20"/>
      <c r="Q244" s="20"/>
      <c r="R244" s="20"/>
      <c r="S244" s="20"/>
      <c r="T244" s="20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0"/>
      <c r="AJ244" s="20"/>
      <c r="AK244" s="21"/>
      <c r="AL244" s="198"/>
      <c r="AM244" s="20"/>
      <c r="AN244" s="20"/>
      <c r="AO244" s="21"/>
      <c r="AP244" s="21"/>
      <c r="AQ244" s="21"/>
      <c r="AR244" s="21"/>
      <c r="AS244" s="21"/>
      <c r="AT244" s="182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182"/>
      <c r="BF244" s="21"/>
      <c r="BG244" s="20"/>
      <c r="BH244" s="20"/>
      <c r="BI244" s="23"/>
      <c r="BJ244" s="20"/>
      <c r="BK244" s="20"/>
      <c r="BL244" s="23"/>
      <c r="BM244" s="21"/>
      <c r="BN244" s="182"/>
      <c r="BO244" s="24"/>
      <c r="BP244" s="21"/>
      <c r="BQ244" s="21"/>
      <c r="BR244" s="23"/>
      <c r="BS244" s="23"/>
      <c r="BT244" s="24"/>
      <c r="BU244" s="25"/>
    </row>
    <row r="245" spans="1:73" s="22" customFormat="1" ht="209.25" customHeight="1" x14ac:dyDescent="0.25">
      <c r="A245" s="17"/>
      <c r="B245" s="18"/>
      <c r="C245" s="19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0"/>
      <c r="AJ245" s="20"/>
      <c r="AK245" s="21"/>
      <c r="AL245" s="198"/>
      <c r="AM245" s="20"/>
      <c r="AN245" s="20"/>
      <c r="AO245" s="21"/>
      <c r="AP245" s="21"/>
      <c r="AQ245" s="21"/>
      <c r="AR245" s="21"/>
      <c r="AS245" s="21"/>
      <c r="AT245" s="182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21"/>
      <c r="BF245" s="20"/>
      <c r="BG245" s="20"/>
      <c r="BH245" s="20"/>
      <c r="BI245" s="23"/>
      <c r="BJ245" s="20"/>
      <c r="BK245" s="20"/>
      <c r="BL245" s="23"/>
      <c r="BM245" s="21"/>
      <c r="BN245" s="182"/>
      <c r="BO245" s="24"/>
      <c r="BP245" s="21"/>
      <c r="BQ245" s="21"/>
      <c r="BR245" s="23"/>
      <c r="BS245" s="23"/>
      <c r="BT245" s="24"/>
      <c r="BU245" s="25"/>
    </row>
    <row r="246" spans="1:73" s="22" customFormat="1" ht="154.5" customHeight="1" x14ac:dyDescent="0.25">
      <c r="A246" s="17"/>
      <c r="B246" s="18"/>
      <c r="C246" s="19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198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0"/>
      <c r="AJ246" s="20"/>
      <c r="AK246" s="21"/>
      <c r="AL246" s="198"/>
      <c r="AM246" s="20"/>
      <c r="AN246" s="20"/>
      <c r="AO246" s="21"/>
      <c r="AP246" s="21"/>
      <c r="AQ246" s="21"/>
      <c r="AR246" s="21"/>
      <c r="AS246" s="21"/>
      <c r="AT246" s="182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198"/>
      <c r="BF246" s="20"/>
      <c r="BG246" s="20"/>
      <c r="BH246" s="20"/>
      <c r="BI246" s="23"/>
      <c r="BJ246" s="20"/>
      <c r="BK246" s="20"/>
      <c r="BL246" s="23"/>
      <c r="BM246" s="21"/>
      <c r="BN246" s="182"/>
      <c r="BO246" s="24"/>
      <c r="BP246" s="21"/>
      <c r="BQ246" s="21"/>
      <c r="BR246" s="23"/>
      <c r="BS246" s="23"/>
      <c r="BT246" s="24"/>
      <c r="BU246" s="25"/>
    </row>
    <row r="247" spans="1:73" s="22" customFormat="1" ht="249.75" customHeight="1" x14ac:dyDescent="0.25">
      <c r="A247" s="17"/>
      <c r="B247" s="18"/>
      <c r="C247" s="19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0"/>
      <c r="AJ247" s="20"/>
      <c r="AK247" s="21"/>
      <c r="AL247" s="198"/>
      <c r="AM247" s="20"/>
      <c r="AN247" s="20"/>
      <c r="AO247" s="21"/>
      <c r="AP247" s="21"/>
      <c r="AQ247" s="21"/>
      <c r="AR247" s="21"/>
      <c r="AS247" s="21"/>
      <c r="AT247" s="182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23"/>
      <c r="BF247" s="23"/>
      <c r="BG247" s="20"/>
      <c r="BH247" s="20"/>
      <c r="BI247" s="23"/>
      <c r="BJ247" s="20"/>
      <c r="BK247" s="20"/>
      <c r="BL247" s="23"/>
      <c r="BM247" s="21"/>
      <c r="BN247" s="182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9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0"/>
      <c r="AJ248" s="20"/>
      <c r="AK248" s="21"/>
      <c r="AL248" s="198"/>
      <c r="AM248" s="20"/>
      <c r="AN248" s="20"/>
      <c r="AO248" s="21"/>
      <c r="AP248" s="21"/>
      <c r="AQ248" s="21"/>
      <c r="AR248" s="21"/>
      <c r="AS248" s="21"/>
      <c r="AT248" s="182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21"/>
      <c r="BF248" s="21"/>
      <c r="BG248" s="20"/>
      <c r="BH248" s="20"/>
      <c r="BI248" s="23"/>
      <c r="BJ248" s="20"/>
      <c r="BK248" s="20"/>
      <c r="BL248" s="23"/>
      <c r="BM248" s="21"/>
      <c r="BN248" s="182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9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198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0"/>
      <c r="AJ249" s="20"/>
      <c r="AK249" s="21"/>
      <c r="AL249" s="198"/>
      <c r="AM249" s="20"/>
      <c r="AN249" s="20"/>
      <c r="AO249" s="21"/>
      <c r="AP249" s="21"/>
      <c r="AQ249" s="21"/>
      <c r="AR249" s="21"/>
      <c r="AS249" s="21"/>
      <c r="AT249" s="182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198"/>
      <c r="BF249" s="20"/>
      <c r="BG249" s="20"/>
      <c r="BH249" s="20"/>
      <c r="BI249" s="23"/>
      <c r="BJ249" s="20"/>
      <c r="BK249" s="20"/>
      <c r="BL249" s="23"/>
      <c r="BM249" s="21"/>
      <c r="BN249" s="182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9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1"/>
      <c r="AJ250" s="20"/>
      <c r="AK250" s="21"/>
      <c r="AL250" s="198"/>
      <c r="AM250" s="21"/>
      <c r="AN250" s="20"/>
      <c r="AO250" s="21"/>
      <c r="AP250" s="21"/>
      <c r="AQ250" s="21"/>
      <c r="AR250" s="21"/>
      <c r="AS250" s="21"/>
      <c r="AT250" s="198"/>
      <c r="AU250" s="21"/>
      <c r="AV250" s="21"/>
      <c r="AW250" s="21"/>
      <c r="AX250" s="21"/>
      <c r="AY250" s="21"/>
      <c r="AZ250" s="21"/>
      <c r="BA250" s="21"/>
      <c r="BB250" s="20"/>
      <c r="BC250" s="21"/>
      <c r="BD250" s="20"/>
      <c r="BE250" s="21"/>
      <c r="BF250" s="21"/>
      <c r="BG250" s="20"/>
      <c r="BH250" s="20"/>
      <c r="BI250" s="23"/>
      <c r="BJ250" s="20"/>
      <c r="BK250" s="20"/>
      <c r="BL250" s="23"/>
      <c r="BM250" s="21"/>
      <c r="BN250" s="182"/>
      <c r="BO250" s="24"/>
      <c r="BP250" s="21"/>
      <c r="BQ250" s="21"/>
      <c r="BR250" s="23"/>
      <c r="BS250" s="23"/>
      <c r="BT250" s="24"/>
      <c r="BU250" s="25"/>
    </row>
    <row r="251" spans="1:73" s="22" customFormat="1" ht="129.75" customHeight="1" x14ac:dyDescent="0.25">
      <c r="A251" s="17"/>
      <c r="B251" s="18"/>
      <c r="C251" s="19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0"/>
      <c r="R251" s="20"/>
      <c r="S251" s="20"/>
      <c r="T251" s="20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1"/>
      <c r="AJ251" s="20"/>
      <c r="AK251" s="21"/>
      <c r="AL251" s="198"/>
      <c r="AM251" s="21"/>
      <c r="AN251" s="20"/>
      <c r="AO251" s="21"/>
      <c r="AP251" s="21"/>
      <c r="AQ251" s="21"/>
      <c r="AR251" s="21"/>
      <c r="AS251" s="21"/>
      <c r="AT251" s="198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1"/>
      <c r="BF251" s="21"/>
      <c r="BG251" s="20"/>
      <c r="BH251" s="20"/>
      <c r="BI251" s="23"/>
      <c r="BJ251" s="20"/>
      <c r="BK251" s="20"/>
      <c r="BL251" s="23"/>
      <c r="BM251" s="21"/>
      <c r="BN251" s="182"/>
      <c r="BO251" s="24"/>
      <c r="BP251" s="21"/>
      <c r="BQ251" s="21"/>
      <c r="BR251" s="23"/>
      <c r="BS251" s="23"/>
      <c r="BT251" s="24"/>
      <c r="BU251" s="25"/>
    </row>
    <row r="252" spans="1:73" s="22" customFormat="1" ht="154.5" customHeight="1" x14ac:dyDescent="0.25">
      <c r="A252" s="17"/>
      <c r="B252" s="18"/>
      <c r="C252" s="19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3"/>
      <c r="AK252" s="21"/>
      <c r="AL252" s="198"/>
      <c r="AM252" s="20"/>
      <c r="AN252" s="20"/>
      <c r="AO252" s="21"/>
      <c r="AP252" s="21"/>
      <c r="AQ252" s="21"/>
      <c r="AR252" s="21"/>
      <c r="AS252" s="21"/>
      <c r="AT252" s="198"/>
      <c r="AU252" s="20"/>
      <c r="AV252" s="21"/>
      <c r="AW252" s="21"/>
      <c r="AX252" s="21"/>
      <c r="AY252" s="21"/>
      <c r="AZ252" s="21"/>
      <c r="BA252" s="21"/>
      <c r="BB252" s="21"/>
      <c r="BC252" s="21"/>
      <c r="BD252" s="198"/>
      <c r="BE252" s="23"/>
      <c r="BF252" s="23"/>
      <c r="BG252" s="20"/>
      <c r="BH252" s="20"/>
      <c r="BI252" s="23"/>
      <c r="BJ252" s="20"/>
      <c r="BK252" s="20"/>
      <c r="BL252" s="23"/>
      <c r="BM252" s="21"/>
      <c r="BN252" s="182"/>
      <c r="BO252" s="24"/>
      <c r="BP252" s="21"/>
      <c r="BQ252" s="21"/>
      <c r="BR252" s="23"/>
      <c r="BS252" s="23"/>
      <c r="BT252" s="24"/>
      <c r="BU252" s="25"/>
    </row>
    <row r="253" spans="1:73" s="22" customFormat="1" ht="154.5" customHeight="1" x14ac:dyDescent="0.25">
      <c r="A253" s="17"/>
      <c r="B253" s="18"/>
      <c r="C253" s="19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3"/>
      <c r="AK253" s="21"/>
      <c r="AL253" s="198"/>
      <c r="AM253" s="20"/>
      <c r="AN253" s="20"/>
      <c r="AO253" s="21"/>
      <c r="AP253" s="21"/>
      <c r="AQ253" s="21"/>
      <c r="AR253" s="21"/>
      <c r="AS253" s="21"/>
      <c r="AT253" s="198"/>
      <c r="AU253" s="20"/>
      <c r="AV253" s="21"/>
      <c r="AW253" s="21"/>
      <c r="AX253" s="21"/>
      <c r="AY253" s="21"/>
      <c r="AZ253" s="21"/>
      <c r="BA253" s="21"/>
      <c r="BB253" s="21"/>
      <c r="BC253" s="21"/>
      <c r="BD253" s="198"/>
      <c r="BE253" s="21"/>
      <c r="BF253" s="20"/>
      <c r="BG253" s="20"/>
      <c r="BH253" s="20"/>
      <c r="BI253" s="23"/>
      <c r="BJ253" s="20"/>
      <c r="BK253" s="20"/>
      <c r="BL253" s="23"/>
      <c r="BM253" s="21"/>
      <c r="BN253" s="182"/>
      <c r="BO253" s="24"/>
      <c r="BP253" s="21"/>
      <c r="BQ253" s="21"/>
      <c r="BR253" s="23"/>
      <c r="BS253" s="23"/>
      <c r="BT253" s="24"/>
      <c r="BU253" s="25"/>
    </row>
    <row r="254" spans="1:73" s="22" customFormat="1" ht="154.5" customHeight="1" x14ac:dyDescent="0.25">
      <c r="A254" s="17"/>
      <c r="B254" s="18"/>
      <c r="C254" s="19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3"/>
      <c r="AK254" s="21"/>
      <c r="AL254" s="198"/>
      <c r="AM254" s="20"/>
      <c r="AN254" s="20"/>
      <c r="AO254" s="21"/>
      <c r="AP254" s="21"/>
      <c r="AQ254" s="21"/>
      <c r="AR254" s="21"/>
      <c r="AS254" s="21"/>
      <c r="AT254" s="198"/>
      <c r="AU254" s="20"/>
      <c r="AV254" s="21"/>
      <c r="AW254" s="21"/>
      <c r="AX254" s="21"/>
      <c r="AY254" s="21"/>
      <c r="AZ254" s="21"/>
      <c r="BA254" s="21"/>
      <c r="BB254" s="21"/>
      <c r="BC254" s="21"/>
      <c r="BD254" s="198"/>
      <c r="BE254" s="23"/>
      <c r="BF254" s="23"/>
      <c r="BG254" s="20"/>
      <c r="BH254" s="20"/>
      <c r="BI254" s="23"/>
      <c r="BJ254" s="20"/>
      <c r="BK254" s="20"/>
      <c r="BL254" s="23"/>
      <c r="BM254" s="21"/>
      <c r="BN254" s="182"/>
      <c r="BO254" s="24"/>
      <c r="BP254" s="21"/>
      <c r="BQ254" s="21"/>
      <c r="BR254" s="23"/>
      <c r="BS254" s="23"/>
      <c r="BT254" s="24"/>
      <c r="BU254" s="25"/>
    </row>
    <row r="255" spans="1:73" s="22" customFormat="1" ht="154.5" customHeight="1" x14ac:dyDescent="0.25">
      <c r="A255" s="17"/>
      <c r="B255" s="18"/>
      <c r="C255" s="19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3"/>
      <c r="AK255" s="21"/>
      <c r="AL255" s="198"/>
      <c r="AM255" s="20"/>
      <c r="AN255" s="20"/>
      <c r="AO255" s="21"/>
      <c r="AP255" s="21"/>
      <c r="AQ255" s="21"/>
      <c r="AR255" s="21"/>
      <c r="AS255" s="21"/>
      <c r="AT255" s="198"/>
      <c r="AU255" s="20"/>
      <c r="AV255" s="21"/>
      <c r="AW255" s="21"/>
      <c r="AX255" s="21"/>
      <c r="AY255" s="21"/>
      <c r="AZ255" s="21"/>
      <c r="BA255" s="21"/>
      <c r="BB255" s="21"/>
      <c r="BC255" s="21"/>
      <c r="BD255" s="198"/>
      <c r="BE255" s="21"/>
      <c r="BF255" s="20"/>
      <c r="BG255" s="20"/>
      <c r="BH255" s="20"/>
      <c r="BI255" s="23"/>
      <c r="BJ255" s="20"/>
      <c r="BK255" s="20"/>
      <c r="BL255" s="23"/>
      <c r="BM255" s="21"/>
      <c r="BN255" s="182"/>
      <c r="BO255" s="24"/>
      <c r="BP255" s="21"/>
      <c r="BQ255" s="21"/>
      <c r="BR255" s="23"/>
      <c r="BS255" s="23"/>
      <c r="BT255" s="24"/>
      <c r="BU255" s="25"/>
    </row>
    <row r="256" spans="1:73" s="22" customFormat="1" ht="154.5" customHeight="1" x14ac:dyDescent="0.25">
      <c r="A256" s="17"/>
      <c r="B256" s="18"/>
      <c r="C256" s="19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198"/>
      <c r="AM256" s="20"/>
      <c r="AN256" s="20"/>
      <c r="AO256" s="21"/>
      <c r="AP256" s="21"/>
      <c r="AQ256" s="21"/>
      <c r="AR256" s="21"/>
      <c r="AS256" s="21"/>
      <c r="AT256" s="198"/>
      <c r="AU256" s="20"/>
      <c r="AV256" s="21"/>
      <c r="AW256" s="21"/>
      <c r="AX256" s="21"/>
      <c r="AY256" s="21"/>
      <c r="AZ256" s="21"/>
      <c r="BA256" s="21"/>
      <c r="BB256" s="21"/>
      <c r="BC256" s="21"/>
      <c r="BD256" s="198"/>
      <c r="BE256" s="23"/>
      <c r="BF256" s="23"/>
      <c r="BG256" s="20"/>
      <c r="BH256" s="20"/>
      <c r="BI256" s="23"/>
      <c r="BJ256" s="20"/>
      <c r="BK256" s="20"/>
      <c r="BL256" s="23"/>
      <c r="BM256" s="21"/>
      <c r="BN256" s="182"/>
      <c r="BO256" s="24"/>
      <c r="BP256" s="21"/>
      <c r="BQ256" s="21"/>
      <c r="BR256" s="23"/>
      <c r="BS256" s="23"/>
      <c r="BT256" s="24"/>
      <c r="BU256" s="25"/>
    </row>
    <row r="257" spans="1:73" s="22" customFormat="1" ht="154.5" customHeight="1" x14ac:dyDescent="0.25">
      <c r="A257" s="17"/>
      <c r="B257" s="18"/>
      <c r="C257" s="19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198"/>
      <c r="AM257" s="20"/>
      <c r="AN257" s="20"/>
      <c r="AO257" s="21"/>
      <c r="AP257" s="21"/>
      <c r="AQ257" s="21"/>
      <c r="AR257" s="21"/>
      <c r="AS257" s="21"/>
      <c r="AT257" s="198"/>
      <c r="AU257" s="20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1"/>
      <c r="BF257" s="21"/>
      <c r="BG257" s="20"/>
      <c r="BH257" s="20"/>
      <c r="BI257" s="23"/>
      <c r="BJ257" s="20"/>
      <c r="BK257" s="20"/>
      <c r="BL257" s="23"/>
      <c r="BM257" s="21"/>
      <c r="BN257" s="182"/>
      <c r="BO257" s="24"/>
      <c r="BP257" s="21"/>
      <c r="BQ257" s="21"/>
      <c r="BR257" s="23"/>
      <c r="BS257" s="23"/>
      <c r="BT257" s="24"/>
      <c r="BU257" s="25"/>
    </row>
    <row r="258" spans="1:73" s="22" customFormat="1" ht="154.5" customHeight="1" x14ac:dyDescent="0.25">
      <c r="A258" s="17"/>
      <c r="B258" s="18"/>
      <c r="C258" s="19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198"/>
      <c r="AM258" s="20"/>
      <c r="AN258" s="20"/>
      <c r="AO258" s="21"/>
      <c r="AP258" s="21"/>
      <c r="AQ258" s="21"/>
      <c r="AR258" s="21"/>
      <c r="AS258" s="21"/>
      <c r="AT258" s="198"/>
      <c r="AU258" s="20"/>
      <c r="AV258" s="21"/>
      <c r="AW258" s="21"/>
      <c r="AX258" s="21"/>
      <c r="AY258" s="21"/>
      <c r="AZ258" s="21"/>
      <c r="BA258" s="21"/>
      <c r="BB258" s="21"/>
      <c r="BC258" s="21"/>
      <c r="BD258" s="198"/>
      <c r="BE258" s="23"/>
      <c r="BF258" s="23"/>
      <c r="BG258" s="20"/>
      <c r="BH258" s="20"/>
      <c r="BI258" s="23"/>
      <c r="BJ258" s="20"/>
      <c r="BK258" s="20"/>
      <c r="BL258" s="23"/>
      <c r="BM258" s="21"/>
      <c r="BN258" s="182"/>
      <c r="BO258" s="24"/>
      <c r="BP258" s="21"/>
      <c r="BQ258" s="21"/>
      <c r="BR258" s="23"/>
      <c r="BS258" s="23"/>
      <c r="BT258" s="24"/>
      <c r="BU258" s="25"/>
    </row>
    <row r="259" spans="1:73" s="22" customFormat="1" ht="249.75" customHeight="1" x14ac:dyDescent="0.25">
      <c r="A259" s="17"/>
      <c r="B259" s="18"/>
      <c r="C259" s="19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198"/>
      <c r="AM259" s="23"/>
      <c r="AN259" s="23"/>
      <c r="AO259" s="21"/>
      <c r="AP259" s="21"/>
      <c r="AQ259" s="21"/>
      <c r="AR259" s="21"/>
      <c r="AS259" s="21"/>
      <c r="AT259" s="198"/>
      <c r="AU259" s="23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1"/>
      <c r="BF259" s="20"/>
      <c r="BG259" s="21"/>
      <c r="BH259" s="21"/>
      <c r="BI259" s="23"/>
      <c r="BJ259" s="20"/>
      <c r="BK259" s="20"/>
      <c r="BL259" s="23"/>
      <c r="BM259" s="21"/>
      <c r="BN259" s="182"/>
      <c r="BO259" s="24"/>
      <c r="BP259" s="21"/>
      <c r="BQ259" s="21"/>
      <c r="BR259" s="23"/>
      <c r="BS259" s="23"/>
      <c r="BT259" s="24"/>
      <c r="BU259" s="25"/>
    </row>
    <row r="260" spans="1:73" s="22" customFormat="1" ht="124.5" customHeight="1" x14ac:dyDescent="0.25">
      <c r="A260" s="17"/>
      <c r="B260" s="18"/>
      <c r="C260" s="19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3"/>
      <c r="AK260" s="21"/>
      <c r="AL260" s="198"/>
      <c r="AM260" s="20"/>
      <c r="AN260" s="20"/>
      <c r="AO260" s="21"/>
      <c r="AP260" s="21"/>
      <c r="AQ260" s="21"/>
      <c r="AR260" s="21"/>
      <c r="AS260" s="21"/>
      <c r="AT260" s="198"/>
      <c r="AU260" s="20"/>
      <c r="AV260" s="21"/>
      <c r="AW260" s="21"/>
      <c r="AX260" s="21"/>
      <c r="AY260" s="21"/>
      <c r="AZ260" s="21"/>
      <c r="BA260" s="21"/>
      <c r="BB260" s="21"/>
      <c r="BC260" s="21"/>
      <c r="BD260" s="198"/>
      <c r="BE260" s="21"/>
      <c r="BF260" s="21"/>
      <c r="BG260" s="20"/>
      <c r="BH260" s="20"/>
      <c r="BI260" s="23"/>
      <c r="BJ260" s="20"/>
      <c r="BK260" s="20"/>
      <c r="BL260" s="23"/>
      <c r="BM260" s="21"/>
      <c r="BN260" s="182"/>
      <c r="BO260" s="24"/>
      <c r="BP260" s="21"/>
      <c r="BQ260" s="21"/>
      <c r="BR260" s="23"/>
      <c r="BS260" s="23"/>
      <c r="BT260" s="24"/>
      <c r="BU260" s="25"/>
    </row>
    <row r="261" spans="1:73" s="22" customFormat="1" ht="124.5" customHeight="1" x14ac:dyDescent="0.25">
      <c r="A261" s="17"/>
      <c r="B261" s="18"/>
      <c r="C261" s="19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3"/>
      <c r="AK261" s="21"/>
      <c r="AL261" s="198"/>
      <c r="AM261" s="20"/>
      <c r="AN261" s="20"/>
      <c r="AO261" s="21"/>
      <c r="AP261" s="21"/>
      <c r="AQ261" s="21"/>
      <c r="AR261" s="21"/>
      <c r="AS261" s="21"/>
      <c r="AT261" s="198"/>
      <c r="AU261" s="20"/>
      <c r="AV261" s="21"/>
      <c r="AW261" s="21"/>
      <c r="AX261" s="21"/>
      <c r="AY261" s="21"/>
      <c r="AZ261" s="21"/>
      <c r="BA261" s="21"/>
      <c r="BB261" s="21"/>
      <c r="BC261" s="21"/>
      <c r="BD261" s="198"/>
      <c r="BE261" s="21"/>
      <c r="BF261" s="21"/>
      <c r="BG261" s="20"/>
      <c r="BH261" s="20"/>
      <c r="BI261" s="23"/>
      <c r="BJ261" s="20"/>
      <c r="BK261" s="20"/>
      <c r="BL261" s="23"/>
      <c r="BM261" s="21"/>
      <c r="BN261" s="182"/>
      <c r="BO261" s="24"/>
      <c r="BP261" s="21"/>
      <c r="BQ261" s="21"/>
      <c r="BR261" s="23"/>
      <c r="BS261" s="23"/>
      <c r="BT261" s="24"/>
      <c r="BU261" s="25"/>
    </row>
    <row r="262" spans="1:73" s="22" customFormat="1" ht="124.5" customHeight="1" x14ac:dyDescent="0.25">
      <c r="A262" s="17"/>
      <c r="B262" s="18"/>
      <c r="C262" s="19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3"/>
      <c r="AK262" s="21"/>
      <c r="AL262" s="198"/>
      <c r="AM262" s="20"/>
      <c r="AN262" s="20"/>
      <c r="AO262" s="21"/>
      <c r="AP262" s="21"/>
      <c r="AQ262" s="21"/>
      <c r="AR262" s="21"/>
      <c r="AS262" s="21"/>
      <c r="AT262" s="198"/>
      <c r="AU262" s="20"/>
      <c r="AV262" s="21"/>
      <c r="AW262" s="21"/>
      <c r="AX262" s="21"/>
      <c r="AY262" s="21"/>
      <c r="AZ262" s="21"/>
      <c r="BA262" s="21"/>
      <c r="BB262" s="21"/>
      <c r="BC262" s="21"/>
      <c r="BD262" s="198"/>
      <c r="BE262" s="21"/>
      <c r="BF262" s="21"/>
      <c r="BG262" s="20"/>
      <c r="BH262" s="20"/>
      <c r="BI262" s="23"/>
      <c r="BJ262" s="20"/>
      <c r="BK262" s="20"/>
      <c r="BL262" s="23"/>
      <c r="BM262" s="21"/>
      <c r="BN262" s="182"/>
      <c r="BO262" s="24"/>
      <c r="BP262" s="21"/>
      <c r="BQ262" s="21"/>
      <c r="BR262" s="23"/>
      <c r="BS262" s="23"/>
      <c r="BT262" s="24"/>
      <c r="BU262" s="25"/>
    </row>
    <row r="263" spans="1:73" s="22" customFormat="1" ht="124.5" customHeight="1" x14ac:dyDescent="0.25">
      <c r="A263" s="17"/>
      <c r="B263" s="18"/>
      <c r="C263" s="19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3"/>
      <c r="AK263" s="21"/>
      <c r="AL263" s="198"/>
      <c r="AM263" s="20"/>
      <c r="AN263" s="20"/>
      <c r="AO263" s="21"/>
      <c r="AP263" s="21"/>
      <c r="AQ263" s="21"/>
      <c r="AR263" s="21"/>
      <c r="AS263" s="21"/>
      <c r="AT263" s="198"/>
      <c r="AU263" s="20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1"/>
      <c r="BF263" s="21"/>
      <c r="BG263" s="20"/>
      <c r="BH263" s="20"/>
      <c r="BI263" s="23"/>
      <c r="BJ263" s="20"/>
      <c r="BK263" s="20"/>
      <c r="BL263" s="23"/>
      <c r="BM263" s="21"/>
      <c r="BN263" s="182"/>
      <c r="BO263" s="24"/>
      <c r="BP263" s="21"/>
      <c r="BQ263" s="21"/>
      <c r="BR263" s="23"/>
      <c r="BS263" s="23"/>
      <c r="BT263" s="24"/>
      <c r="BU263" s="25"/>
    </row>
    <row r="264" spans="1:73" s="22" customFormat="1" ht="124.5" customHeight="1" x14ac:dyDescent="0.25">
      <c r="A264" s="17"/>
      <c r="B264" s="18"/>
      <c r="C264" s="19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198"/>
      <c r="AM264" s="20"/>
      <c r="AN264" s="20"/>
      <c r="AO264" s="21"/>
      <c r="AP264" s="21"/>
      <c r="AQ264" s="21"/>
      <c r="AR264" s="21"/>
      <c r="AS264" s="21"/>
      <c r="AT264" s="198"/>
      <c r="AU264" s="20"/>
      <c r="AV264" s="21"/>
      <c r="AW264" s="21"/>
      <c r="AX264" s="21"/>
      <c r="AY264" s="21"/>
      <c r="AZ264" s="21"/>
      <c r="BA264" s="21"/>
      <c r="BB264" s="21"/>
      <c r="BC264" s="21"/>
      <c r="BD264" s="198"/>
      <c r="BE264" s="21"/>
      <c r="BF264" s="21"/>
      <c r="BG264" s="20"/>
      <c r="BH264" s="20"/>
      <c r="BI264" s="23"/>
      <c r="BJ264" s="20"/>
      <c r="BK264" s="20"/>
      <c r="BL264" s="23"/>
      <c r="BM264" s="21"/>
      <c r="BN264" s="182"/>
      <c r="BO264" s="24"/>
      <c r="BP264" s="21"/>
      <c r="BQ264" s="21"/>
      <c r="BR264" s="23"/>
      <c r="BS264" s="23"/>
      <c r="BT264" s="24"/>
      <c r="BU264" s="25"/>
    </row>
    <row r="265" spans="1:73" s="22" customFormat="1" ht="409.5" customHeight="1" x14ac:dyDescent="0.25">
      <c r="A265" s="17"/>
      <c r="B265" s="18"/>
      <c r="C265" s="19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3"/>
      <c r="AK265" s="21"/>
      <c r="AL265" s="198"/>
      <c r="AM265" s="20"/>
      <c r="AN265" s="20"/>
      <c r="AO265" s="21"/>
      <c r="AP265" s="21"/>
      <c r="AQ265" s="21"/>
      <c r="AR265" s="21"/>
      <c r="AS265" s="21"/>
      <c r="AT265" s="198"/>
      <c r="AU265" s="20"/>
      <c r="AV265" s="21"/>
      <c r="AW265" s="21"/>
      <c r="AX265" s="21"/>
      <c r="AY265" s="21"/>
      <c r="AZ265" s="21"/>
      <c r="BA265" s="21"/>
      <c r="BB265" s="21"/>
      <c r="BC265" s="21"/>
      <c r="BD265" s="198"/>
      <c r="BE265" s="23"/>
      <c r="BF265" s="23"/>
      <c r="BG265" s="20"/>
      <c r="BH265" s="20"/>
      <c r="BI265" s="23"/>
      <c r="BJ265" s="20"/>
      <c r="BK265" s="20"/>
      <c r="BL265" s="23"/>
      <c r="BM265" s="21"/>
      <c r="BN265" s="182"/>
      <c r="BO265" s="24"/>
      <c r="BP265" s="21"/>
      <c r="BQ265" s="21"/>
      <c r="BR265" s="23"/>
      <c r="BS265" s="23"/>
      <c r="BT265" s="24"/>
      <c r="BU265" s="25"/>
    </row>
    <row r="266" spans="1:73" s="22" customFormat="1" ht="237" customHeight="1" x14ac:dyDescent="0.25">
      <c r="A266" s="17"/>
      <c r="B266" s="18"/>
      <c r="C266" s="19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21"/>
      <c r="BF266" s="20"/>
      <c r="BG266" s="20"/>
      <c r="BH266" s="20"/>
      <c r="BI266" s="23"/>
      <c r="BJ266" s="20"/>
      <c r="BK266" s="21"/>
      <c r="BL266" s="20"/>
      <c r="BM266" s="21"/>
      <c r="BN266" s="182"/>
      <c r="BO266" s="24"/>
      <c r="BP266" s="21"/>
      <c r="BQ266" s="21"/>
      <c r="BR266" s="23"/>
      <c r="BS266" s="23"/>
      <c r="BT266" s="24"/>
      <c r="BU266" s="25"/>
    </row>
    <row r="267" spans="1:73" s="22" customFormat="1" ht="139.5" customHeight="1" x14ac:dyDescent="0.25">
      <c r="A267" s="17"/>
      <c r="B267" s="18"/>
      <c r="C267" s="19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23"/>
      <c r="BF267" s="23"/>
      <c r="BG267" s="20"/>
      <c r="BH267" s="20"/>
      <c r="BI267" s="23"/>
      <c r="BJ267" s="20"/>
      <c r="BK267" s="21"/>
      <c r="BL267" s="20"/>
      <c r="BM267" s="21"/>
      <c r="BN267" s="182"/>
      <c r="BO267" s="24"/>
      <c r="BP267" s="21"/>
      <c r="BQ267" s="21"/>
      <c r="BR267" s="23"/>
      <c r="BS267" s="23"/>
      <c r="BT267" s="24"/>
      <c r="BU267" s="25"/>
    </row>
    <row r="268" spans="1:73" s="22" customFormat="1" ht="237" customHeight="1" x14ac:dyDescent="0.25">
      <c r="A268" s="17"/>
      <c r="B268" s="18"/>
      <c r="C268" s="19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3"/>
      <c r="AJ268" s="23"/>
      <c r="AK268" s="21"/>
      <c r="AL268" s="198"/>
      <c r="AM268" s="23"/>
      <c r="AN268" s="23"/>
      <c r="AO268" s="21"/>
      <c r="AP268" s="21"/>
      <c r="AQ268" s="21"/>
      <c r="AR268" s="21"/>
      <c r="AS268" s="21"/>
      <c r="AT268" s="198"/>
      <c r="AU268" s="23"/>
      <c r="AV268" s="21"/>
      <c r="AW268" s="21"/>
      <c r="AX268" s="21"/>
      <c r="AY268" s="21"/>
      <c r="AZ268" s="21"/>
      <c r="BA268" s="21"/>
      <c r="BB268" s="21"/>
      <c r="BC268" s="21"/>
      <c r="BD268" s="198"/>
      <c r="BE268" s="23"/>
      <c r="BF268" s="20"/>
      <c r="BG268" s="21"/>
      <c r="BH268" s="20"/>
      <c r="BI268" s="23"/>
      <c r="BJ268" s="20"/>
      <c r="BK268" s="20"/>
      <c r="BL268" s="23"/>
      <c r="BM268" s="21"/>
      <c r="BN268" s="182"/>
      <c r="BO268" s="24"/>
      <c r="BP268" s="21"/>
      <c r="BQ268" s="21"/>
      <c r="BR268" s="23"/>
      <c r="BS268" s="23"/>
      <c r="BT268" s="24"/>
      <c r="BU268" s="25"/>
    </row>
    <row r="269" spans="1:73" s="22" customFormat="1" ht="122.25" customHeight="1" x14ac:dyDescent="0.25">
      <c r="A269" s="17"/>
      <c r="B269" s="18"/>
      <c r="C269" s="19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23"/>
      <c r="BF269" s="23"/>
      <c r="BG269" s="20"/>
      <c r="BH269" s="20"/>
      <c r="BI269" s="23"/>
      <c r="BJ269" s="20"/>
      <c r="BK269" s="20"/>
      <c r="BL269" s="23"/>
      <c r="BM269" s="21"/>
      <c r="BN269" s="182"/>
      <c r="BO269" s="24"/>
      <c r="BP269" s="21"/>
      <c r="BQ269" s="21"/>
      <c r="BR269" s="23"/>
      <c r="BS269" s="23"/>
      <c r="BT269" s="24"/>
      <c r="BU269" s="25"/>
    </row>
    <row r="270" spans="1:73" s="22" customFormat="1" ht="122.25" customHeight="1" x14ac:dyDescent="0.25">
      <c r="A270" s="17"/>
      <c r="B270" s="18"/>
      <c r="C270" s="19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23"/>
      <c r="BF270" s="23"/>
      <c r="BG270" s="20"/>
      <c r="BH270" s="20"/>
      <c r="BI270" s="23"/>
      <c r="BJ270" s="20"/>
      <c r="BK270" s="20"/>
      <c r="BL270" s="23"/>
      <c r="BM270" s="21"/>
      <c r="BN270" s="182"/>
      <c r="BO270" s="24"/>
      <c r="BP270" s="21"/>
      <c r="BQ270" s="21"/>
      <c r="BR270" s="23"/>
      <c r="BS270" s="23"/>
      <c r="BT270" s="24"/>
      <c r="BU270" s="25"/>
    </row>
    <row r="271" spans="1:73" s="22" customFormat="1" ht="122.25" customHeight="1" x14ac:dyDescent="0.25">
      <c r="A271" s="17"/>
      <c r="B271" s="18"/>
      <c r="C271" s="19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23"/>
      <c r="BF271" s="23"/>
      <c r="BG271" s="20"/>
      <c r="BH271" s="20"/>
      <c r="BI271" s="23"/>
      <c r="BJ271" s="20"/>
      <c r="BK271" s="20"/>
      <c r="BL271" s="23"/>
      <c r="BM271" s="21"/>
      <c r="BN271" s="182"/>
      <c r="BO271" s="24"/>
      <c r="BP271" s="21"/>
      <c r="BQ271" s="21"/>
      <c r="BR271" s="23"/>
      <c r="BS271" s="23"/>
      <c r="BT271" s="24"/>
      <c r="BU271" s="25"/>
    </row>
    <row r="272" spans="1:73" s="22" customFormat="1" ht="122.25" customHeight="1" x14ac:dyDescent="0.25">
      <c r="A272" s="17"/>
      <c r="B272" s="18"/>
      <c r="C272" s="19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23"/>
      <c r="BF272" s="23"/>
      <c r="BG272" s="20"/>
      <c r="BH272" s="20"/>
      <c r="BI272" s="23"/>
      <c r="BJ272" s="20"/>
      <c r="BK272" s="20"/>
      <c r="BL272" s="23"/>
      <c r="BM272" s="21"/>
      <c r="BN272" s="182"/>
      <c r="BO272" s="24"/>
      <c r="BP272" s="21"/>
      <c r="BQ272" s="21"/>
      <c r="BR272" s="23"/>
      <c r="BS272" s="23"/>
      <c r="BT272" s="24"/>
      <c r="BU272" s="25"/>
    </row>
    <row r="273" spans="1:73" s="22" customFormat="1" ht="122.25" customHeight="1" x14ac:dyDescent="0.25">
      <c r="A273" s="17"/>
      <c r="B273" s="18"/>
      <c r="C273" s="19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3"/>
      <c r="BF273" s="23"/>
      <c r="BG273" s="20"/>
      <c r="BH273" s="20"/>
      <c r="BI273" s="23"/>
      <c r="BJ273" s="20"/>
      <c r="BK273" s="20"/>
      <c r="BL273" s="23"/>
      <c r="BM273" s="21"/>
      <c r="BN273" s="182"/>
      <c r="BO273" s="24"/>
      <c r="BP273" s="21"/>
      <c r="BQ273" s="21"/>
      <c r="BR273" s="23"/>
      <c r="BS273" s="23"/>
      <c r="BT273" s="24"/>
      <c r="BU273" s="25"/>
    </row>
    <row r="274" spans="1:73" s="22" customFormat="1" ht="255" customHeight="1" x14ac:dyDescent="0.25">
      <c r="A274" s="17"/>
      <c r="B274" s="18"/>
      <c r="C274" s="19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21"/>
      <c r="BF274" s="21"/>
      <c r="BG274" s="20"/>
      <c r="BH274" s="20"/>
      <c r="BI274" s="23"/>
      <c r="BJ274" s="20"/>
      <c r="BK274" s="20"/>
      <c r="BL274" s="23"/>
      <c r="BM274" s="21"/>
      <c r="BN274" s="182"/>
      <c r="BO274" s="24"/>
      <c r="BP274" s="21"/>
      <c r="BQ274" s="21"/>
      <c r="BR274" s="23"/>
      <c r="BS274" s="23"/>
      <c r="BT274" s="24"/>
      <c r="BU274" s="25"/>
    </row>
    <row r="275" spans="1:73" s="22" customFormat="1" ht="155.25" customHeight="1" x14ac:dyDescent="0.25">
      <c r="A275" s="17"/>
      <c r="B275" s="18"/>
      <c r="C275" s="19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23"/>
      <c r="BF275" s="23"/>
      <c r="BG275" s="20"/>
      <c r="BH275" s="20"/>
      <c r="BI275" s="23"/>
      <c r="BJ275" s="20"/>
      <c r="BK275" s="20"/>
      <c r="BL275" s="23"/>
      <c r="BM275" s="21"/>
      <c r="BN275" s="182"/>
      <c r="BO275" s="24"/>
      <c r="BP275" s="21"/>
      <c r="BQ275" s="21"/>
      <c r="BR275" s="23"/>
      <c r="BS275" s="23"/>
      <c r="BT275" s="24"/>
      <c r="BU275" s="25"/>
    </row>
    <row r="276" spans="1:73" s="22" customFormat="1" ht="255" customHeight="1" x14ac:dyDescent="0.25">
      <c r="A276" s="17"/>
      <c r="B276" s="18"/>
      <c r="C276" s="19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1"/>
      <c r="R276" s="21"/>
      <c r="S276" s="21"/>
      <c r="T276" s="21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1"/>
      <c r="BD276" s="198"/>
      <c r="BE276" s="21"/>
      <c r="BF276" s="21"/>
      <c r="BG276" s="20"/>
      <c r="BH276" s="20"/>
      <c r="BI276" s="23"/>
      <c r="BJ276" s="20"/>
      <c r="BK276" s="20"/>
      <c r="BL276" s="23"/>
      <c r="BM276" s="21"/>
      <c r="BN276" s="182"/>
      <c r="BO276" s="24"/>
      <c r="BP276" s="21"/>
      <c r="BQ276" s="21"/>
      <c r="BR276" s="23"/>
      <c r="BS276" s="23"/>
      <c r="BT276" s="24"/>
      <c r="BU276" s="25"/>
    </row>
    <row r="277" spans="1:73" s="22" customFormat="1" ht="162.75" customHeight="1" x14ac:dyDescent="0.25">
      <c r="A277" s="17"/>
      <c r="B277" s="18"/>
      <c r="C277" s="19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23"/>
      <c r="BF277" s="23"/>
      <c r="BG277" s="20"/>
      <c r="BH277" s="20"/>
      <c r="BI277" s="23"/>
      <c r="BJ277" s="20"/>
      <c r="BK277" s="20"/>
      <c r="BL277" s="23"/>
      <c r="BM277" s="21"/>
      <c r="BN277" s="182"/>
      <c r="BO277" s="24"/>
      <c r="BP277" s="21"/>
      <c r="BQ277" s="21"/>
      <c r="BR277" s="23"/>
      <c r="BS277" s="23"/>
      <c r="BT277" s="24"/>
      <c r="BU277" s="25"/>
    </row>
    <row r="278" spans="1:73" s="22" customFormat="1" ht="162.75" customHeight="1" x14ac:dyDescent="0.25">
      <c r="A278" s="17"/>
      <c r="B278" s="18"/>
      <c r="C278" s="19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23"/>
      <c r="BF278" s="23"/>
      <c r="BG278" s="20"/>
      <c r="BH278" s="20"/>
      <c r="BI278" s="23"/>
      <c r="BJ278" s="20"/>
      <c r="BK278" s="20"/>
      <c r="BL278" s="23"/>
      <c r="BM278" s="21"/>
      <c r="BN278" s="182"/>
      <c r="BO278" s="24"/>
      <c r="BP278" s="21"/>
      <c r="BQ278" s="21"/>
      <c r="BR278" s="23"/>
      <c r="BS278" s="23"/>
      <c r="BT278" s="24"/>
      <c r="BU278" s="25"/>
    </row>
    <row r="279" spans="1:73" s="22" customFormat="1" ht="294.75" customHeight="1" x14ac:dyDescent="0.25">
      <c r="A279" s="17"/>
      <c r="B279" s="18"/>
      <c r="C279" s="19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3"/>
      <c r="AK279" s="21"/>
      <c r="AL279" s="198"/>
      <c r="AM279" s="23"/>
      <c r="AN279" s="23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23"/>
      <c r="BF279" s="23"/>
      <c r="BG279" s="20"/>
      <c r="BH279" s="20"/>
      <c r="BI279" s="23"/>
      <c r="BJ279" s="20"/>
      <c r="BK279" s="20"/>
      <c r="BL279" s="23"/>
      <c r="BM279" s="21"/>
      <c r="BN279" s="182"/>
      <c r="BO279" s="24"/>
      <c r="BP279" s="21"/>
      <c r="BQ279" s="21"/>
      <c r="BR279" s="23"/>
      <c r="BS279" s="23"/>
      <c r="BT279" s="24"/>
      <c r="BU279" s="25"/>
    </row>
    <row r="280" spans="1:73" s="22" customFormat="1" ht="142.5" customHeight="1" x14ac:dyDescent="0.25">
      <c r="A280" s="17"/>
      <c r="B280" s="18"/>
      <c r="C280" s="19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23"/>
      <c r="BF280" s="23"/>
      <c r="BG280" s="20"/>
      <c r="BH280" s="20"/>
      <c r="BI280" s="23"/>
      <c r="BJ280" s="20"/>
      <c r="BK280" s="20"/>
      <c r="BL280" s="23"/>
      <c r="BM280" s="21"/>
      <c r="BN280" s="182"/>
      <c r="BO280" s="24"/>
      <c r="BP280" s="21"/>
      <c r="BQ280" s="21"/>
      <c r="BR280" s="23"/>
      <c r="BS280" s="23"/>
      <c r="BT280" s="24"/>
      <c r="BU280" s="25"/>
    </row>
    <row r="281" spans="1:73" s="22" customFormat="1" ht="142.5" customHeight="1" x14ac:dyDescent="0.25">
      <c r="A281" s="17"/>
      <c r="B281" s="18"/>
      <c r="C281" s="19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23"/>
      <c r="BF281" s="23"/>
      <c r="BG281" s="20"/>
      <c r="BH281" s="20"/>
      <c r="BI281" s="23"/>
      <c r="BJ281" s="20"/>
      <c r="BK281" s="20"/>
      <c r="BL281" s="23"/>
      <c r="BM281" s="21"/>
      <c r="BN281" s="182"/>
      <c r="BO281" s="24"/>
      <c r="BP281" s="21"/>
      <c r="BQ281" s="21"/>
      <c r="BR281" s="23"/>
      <c r="BS281" s="23"/>
      <c r="BT281" s="24"/>
      <c r="BU281" s="25"/>
    </row>
    <row r="282" spans="1:73" s="22" customFormat="1" ht="187.5" customHeight="1" x14ac:dyDescent="0.25">
      <c r="A282" s="17"/>
      <c r="B282" s="18"/>
      <c r="C282" s="19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0"/>
      <c r="AQ282" s="23"/>
      <c r="AR282" s="20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3"/>
      <c r="BD282" s="20"/>
      <c r="BE282" s="23"/>
      <c r="BF282" s="20"/>
      <c r="BG282" s="20"/>
      <c r="BH282" s="20"/>
      <c r="BI282" s="23"/>
      <c r="BJ282" s="20"/>
      <c r="BK282" s="20"/>
      <c r="BL282" s="23"/>
      <c r="BM282" s="21"/>
      <c r="BN282" s="182"/>
      <c r="BO282" s="24"/>
      <c r="BP282" s="21"/>
      <c r="BQ282" s="21"/>
      <c r="BR282" s="23"/>
      <c r="BS282" s="23"/>
      <c r="BT282" s="24"/>
      <c r="BU282" s="25"/>
    </row>
    <row r="283" spans="1:73" s="22" customFormat="1" ht="187.5" customHeight="1" x14ac:dyDescent="0.25">
      <c r="A283" s="17"/>
      <c r="B283" s="18"/>
      <c r="C283" s="19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0"/>
      <c r="BD283" s="198"/>
      <c r="BE283" s="183"/>
      <c r="BF283" s="20"/>
      <c r="BG283" s="20"/>
      <c r="BH283" s="20"/>
      <c r="BI283" s="23"/>
      <c r="BJ283" s="20"/>
      <c r="BK283" s="20"/>
      <c r="BL283" s="23"/>
      <c r="BM283" s="21"/>
      <c r="BN283" s="182"/>
      <c r="BO283" s="24"/>
      <c r="BP283" s="21"/>
      <c r="BQ283" s="21"/>
      <c r="BR283" s="23"/>
      <c r="BS283" s="23"/>
      <c r="BT283" s="24"/>
      <c r="BU283" s="25"/>
    </row>
    <row r="284" spans="1:73" s="22" customFormat="1" ht="187.5" customHeight="1" x14ac:dyDescent="0.25">
      <c r="A284" s="17"/>
      <c r="B284" s="18"/>
      <c r="C284" s="19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198"/>
      <c r="BE284" s="183"/>
      <c r="BF284" s="20"/>
      <c r="BG284" s="20"/>
      <c r="BH284" s="20"/>
      <c r="BI284" s="23"/>
      <c r="BJ284" s="20"/>
      <c r="BK284" s="20"/>
      <c r="BL284" s="23"/>
      <c r="BM284" s="21"/>
      <c r="BN284" s="182"/>
      <c r="BO284" s="24"/>
      <c r="BP284" s="21"/>
      <c r="BQ284" s="21"/>
      <c r="BR284" s="23"/>
      <c r="BS284" s="23"/>
      <c r="BT284" s="24"/>
      <c r="BU284" s="25"/>
    </row>
    <row r="285" spans="1:73" s="22" customFormat="1" ht="187.5" customHeight="1" x14ac:dyDescent="0.25">
      <c r="A285" s="17"/>
      <c r="B285" s="18"/>
      <c r="C285" s="19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23"/>
      <c r="BF285" s="23"/>
      <c r="BG285" s="20"/>
      <c r="BH285" s="20"/>
      <c r="BI285" s="23"/>
      <c r="BJ285" s="20"/>
      <c r="BK285" s="20"/>
      <c r="BL285" s="23"/>
      <c r="BM285" s="21"/>
      <c r="BN285" s="182"/>
      <c r="BO285" s="24"/>
      <c r="BP285" s="21"/>
      <c r="BQ285" s="21"/>
      <c r="BR285" s="23"/>
      <c r="BS285" s="23"/>
      <c r="BT285" s="24"/>
      <c r="BU285" s="25"/>
    </row>
    <row r="286" spans="1:73" s="22" customFormat="1" ht="187.5" customHeight="1" x14ac:dyDescent="0.25">
      <c r="A286" s="17"/>
      <c r="B286" s="18"/>
      <c r="C286" s="19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8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98"/>
      <c r="BF286" s="20"/>
      <c r="BG286" s="20"/>
      <c r="BH286" s="20"/>
      <c r="BI286" s="23"/>
      <c r="BJ286" s="20"/>
      <c r="BK286" s="20"/>
      <c r="BL286" s="23"/>
      <c r="BM286" s="21"/>
      <c r="BN286" s="182"/>
      <c r="BO286" s="24"/>
      <c r="BP286" s="21"/>
      <c r="BQ286" s="21"/>
      <c r="BR286" s="23"/>
      <c r="BS286" s="23"/>
      <c r="BT286" s="24"/>
      <c r="BU286" s="25"/>
    </row>
    <row r="287" spans="1:73" s="22" customFormat="1" ht="349.5" customHeight="1" x14ac:dyDescent="0.25">
      <c r="A287" s="17"/>
      <c r="B287" s="18"/>
      <c r="C287" s="19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98"/>
      <c r="BF287" s="20"/>
      <c r="BG287" s="20"/>
      <c r="BH287" s="20"/>
      <c r="BI287" s="23"/>
      <c r="BJ287" s="23"/>
      <c r="BK287" s="20"/>
      <c r="BL287" s="23"/>
      <c r="BM287" s="21"/>
      <c r="BN287" s="182"/>
      <c r="BO287" s="24"/>
      <c r="BP287" s="21"/>
      <c r="BQ287" s="21"/>
      <c r="BR287" s="23"/>
      <c r="BS287" s="23"/>
      <c r="BT287" s="24"/>
      <c r="BU287" s="25"/>
    </row>
    <row r="288" spans="1:73" s="22" customFormat="1" ht="167.25" customHeight="1" x14ac:dyDescent="0.25">
      <c r="A288" s="17"/>
      <c r="B288" s="18"/>
      <c r="C288" s="19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2"/>
      <c r="AM288" s="21"/>
      <c r="AN288" s="21"/>
      <c r="AO288" s="21"/>
      <c r="AP288" s="21"/>
      <c r="AQ288" s="21"/>
      <c r="AR288" s="21"/>
      <c r="AS288" s="21"/>
      <c r="AT288" s="182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198"/>
      <c r="BF288" s="20"/>
      <c r="BG288" s="20"/>
      <c r="BH288" s="20"/>
      <c r="BI288" s="23"/>
      <c r="BJ288" s="20"/>
      <c r="BK288" s="20"/>
      <c r="BL288" s="23"/>
      <c r="BM288" s="21"/>
      <c r="BN288" s="182"/>
      <c r="BO288" s="24"/>
      <c r="BP288" s="21"/>
      <c r="BQ288" s="21"/>
      <c r="BR288" s="23"/>
      <c r="BS288" s="23"/>
      <c r="BT288" s="24"/>
      <c r="BU288" s="25"/>
    </row>
    <row r="289" spans="1:73" s="22" customFormat="1" ht="409.6" customHeight="1" x14ac:dyDescent="0.25">
      <c r="A289" s="17"/>
      <c r="B289" s="18"/>
      <c r="C289" s="19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0"/>
      <c r="AK289" s="21"/>
      <c r="AL289" s="198"/>
      <c r="AM289" s="23"/>
      <c r="AN289" s="20"/>
      <c r="AO289" s="23"/>
      <c r="AP289" s="20"/>
      <c r="AQ289" s="21"/>
      <c r="AR289" s="21"/>
      <c r="AS289" s="21"/>
      <c r="AT289" s="198"/>
      <c r="AU289" s="23"/>
      <c r="AV289" s="21"/>
      <c r="AW289" s="21"/>
      <c r="AX289" s="21"/>
      <c r="AY289" s="21"/>
      <c r="AZ289" s="21"/>
      <c r="BA289" s="21"/>
      <c r="BB289" s="21"/>
      <c r="BC289" s="21"/>
      <c r="BD289" s="198"/>
      <c r="BE289" s="23"/>
      <c r="BF289" s="20"/>
      <c r="BG289" s="23"/>
      <c r="BH289" s="20"/>
      <c r="BI289" s="23"/>
      <c r="BJ289" s="20"/>
      <c r="BK289" s="23"/>
      <c r="BL289" s="23"/>
      <c r="BM289" s="21"/>
      <c r="BN289" s="182"/>
      <c r="BO289" s="24"/>
      <c r="BP289" s="21"/>
      <c r="BQ289" s="21"/>
      <c r="BR289" s="23"/>
      <c r="BS289" s="23"/>
      <c r="BT289" s="24"/>
      <c r="BU289" s="25"/>
    </row>
    <row r="290" spans="1:73" s="22" customFormat="1" ht="134.25" customHeight="1" x14ac:dyDescent="0.25">
      <c r="A290" s="17"/>
      <c r="B290" s="18"/>
      <c r="C290" s="19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0"/>
      <c r="AK290" s="21"/>
      <c r="AL290" s="198"/>
      <c r="AM290" s="20"/>
      <c r="AN290" s="20"/>
      <c r="AO290" s="21"/>
      <c r="AP290" s="21"/>
      <c r="AQ290" s="21"/>
      <c r="AR290" s="21"/>
      <c r="AS290" s="21"/>
      <c r="AT290" s="198"/>
      <c r="AU290" s="20"/>
      <c r="AV290" s="21"/>
      <c r="AW290" s="21"/>
      <c r="AX290" s="21"/>
      <c r="AY290" s="21"/>
      <c r="AZ290" s="21"/>
      <c r="BA290" s="21"/>
      <c r="BB290" s="21"/>
      <c r="BC290" s="21"/>
      <c r="BD290" s="198"/>
      <c r="BE290" s="23"/>
      <c r="BF290" s="20"/>
      <c r="BG290" s="23"/>
      <c r="BH290" s="20"/>
      <c r="BI290" s="23"/>
      <c r="BJ290" s="20"/>
      <c r="BK290" s="23"/>
      <c r="BL290" s="23"/>
      <c r="BM290" s="21"/>
      <c r="BN290" s="182"/>
      <c r="BO290" s="24"/>
      <c r="BP290" s="21"/>
      <c r="BQ290" s="21"/>
      <c r="BR290" s="23"/>
      <c r="BS290" s="23"/>
      <c r="BT290" s="24"/>
      <c r="BU290" s="25"/>
    </row>
    <row r="291" spans="1:73" s="22" customFormat="1" ht="134.25" customHeight="1" x14ac:dyDescent="0.25">
      <c r="A291" s="17"/>
      <c r="B291" s="18"/>
      <c r="C291" s="19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0"/>
      <c r="AK291" s="21"/>
      <c r="AL291" s="198"/>
      <c r="AM291" s="20"/>
      <c r="AN291" s="20"/>
      <c r="AO291" s="21"/>
      <c r="AP291" s="21"/>
      <c r="AQ291" s="21"/>
      <c r="AR291" s="21"/>
      <c r="AS291" s="21"/>
      <c r="AT291" s="198"/>
      <c r="AU291" s="20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3"/>
      <c r="BF291" s="20"/>
      <c r="BG291" s="23"/>
      <c r="BH291" s="20"/>
      <c r="BI291" s="23"/>
      <c r="BJ291" s="20"/>
      <c r="BK291" s="23"/>
      <c r="BL291" s="23"/>
      <c r="BM291" s="21"/>
      <c r="BN291" s="182"/>
      <c r="BO291" s="24"/>
      <c r="BP291" s="21"/>
      <c r="BQ291" s="21"/>
      <c r="BR291" s="23"/>
      <c r="BS291" s="23"/>
      <c r="BT291" s="24"/>
      <c r="BU291" s="25"/>
    </row>
    <row r="292" spans="1:73" s="22" customFormat="1" ht="134.25" customHeight="1" x14ac:dyDescent="0.25">
      <c r="A292" s="17"/>
      <c r="B292" s="18"/>
      <c r="C292" s="19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0"/>
      <c r="AK292" s="21"/>
      <c r="AL292" s="198"/>
      <c r="AM292" s="20"/>
      <c r="AN292" s="20"/>
      <c r="AO292" s="21"/>
      <c r="AP292" s="21"/>
      <c r="AQ292" s="21"/>
      <c r="AR292" s="21"/>
      <c r="AS292" s="21"/>
      <c r="AT292" s="198"/>
      <c r="AU292" s="20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0"/>
      <c r="BG292" s="23"/>
      <c r="BH292" s="20"/>
      <c r="BI292" s="23"/>
      <c r="BJ292" s="20"/>
      <c r="BK292" s="23"/>
      <c r="BL292" s="23"/>
      <c r="BM292" s="21"/>
      <c r="BN292" s="182"/>
      <c r="BO292" s="24"/>
      <c r="BP292" s="21"/>
      <c r="BQ292" s="21"/>
      <c r="BR292" s="23"/>
      <c r="BS292" s="23"/>
      <c r="BT292" s="24"/>
      <c r="BU292" s="25"/>
    </row>
    <row r="293" spans="1:73" s="22" customFormat="1" ht="134.25" customHeight="1" x14ac:dyDescent="0.25">
      <c r="A293" s="17"/>
      <c r="B293" s="18"/>
      <c r="C293" s="19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0"/>
      <c r="R293" s="20"/>
      <c r="S293" s="20"/>
      <c r="T293" s="20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0"/>
      <c r="AK293" s="21"/>
      <c r="AL293" s="198"/>
      <c r="AM293" s="20"/>
      <c r="AN293" s="20"/>
      <c r="AO293" s="21"/>
      <c r="AP293" s="21"/>
      <c r="AQ293" s="21"/>
      <c r="AR293" s="21"/>
      <c r="AS293" s="21"/>
      <c r="AT293" s="198"/>
      <c r="AU293" s="20"/>
      <c r="AV293" s="21"/>
      <c r="AW293" s="21"/>
      <c r="AX293" s="21"/>
      <c r="AY293" s="21"/>
      <c r="AZ293" s="21"/>
      <c r="BA293" s="21"/>
      <c r="BB293" s="21"/>
      <c r="BC293" s="21"/>
      <c r="BD293" s="198"/>
      <c r="BE293" s="23"/>
      <c r="BF293" s="20"/>
      <c r="BG293" s="23"/>
      <c r="BH293" s="20"/>
      <c r="BI293" s="23"/>
      <c r="BJ293" s="20"/>
      <c r="BK293" s="23"/>
      <c r="BL293" s="23"/>
      <c r="BM293" s="21"/>
      <c r="BN293" s="182"/>
      <c r="BO293" s="24"/>
      <c r="BP293" s="21"/>
      <c r="BQ293" s="21"/>
      <c r="BR293" s="23"/>
      <c r="BS293" s="23"/>
      <c r="BT293" s="24"/>
      <c r="BU293" s="25"/>
    </row>
    <row r="294" spans="1:73" s="22" customFormat="1" ht="134.25" customHeight="1" x14ac:dyDescent="0.25">
      <c r="A294" s="17"/>
      <c r="B294" s="18"/>
      <c r="C294" s="19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0"/>
      <c r="AK294" s="21"/>
      <c r="AL294" s="198"/>
      <c r="AM294" s="20"/>
      <c r="AN294" s="20"/>
      <c r="AO294" s="21"/>
      <c r="AP294" s="21"/>
      <c r="AQ294" s="21"/>
      <c r="AR294" s="21"/>
      <c r="AS294" s="21"/>
      <c r="AT294" s="198"/>
      <c r="AU294" s="20"/>
      <c r="AV294" s="21"/>
      <c r="AW294" s="21"/>
      <c r="AX294" s="21"/>
      <c r="AY294" s="21"/>
      <c r="AZ294" s="21"/>
      <c r="BA294" s="21"/>
      <c r="BB294" s="21"/>
      <c r="BC294" s="21"/>
      <c r="BD294" s="198"/>
      <c r="BE294" s="23"/>
      <c r="BF294" s="20"/>
      <c r="BG294" s="23"/>
      <c r="BH294" s="20"/>
      <c r="BI294" s="23"/>
      <c r="BJ294" s="20"/>
      <c r="BK294" s="23"/>
      <c r="BL294" s="23"/>
      <c r="BM294" s="21"/>
      <c r="BN294" s="182"/>
      <c r="BO294" s="24"/>
      <c r="BP294" s="21"/>
      <c r="BQ294" s="21"/>
      <c r="BR294" s="23"/>
      <c r="BS294" s="23"/>
      <c r="BT294" s="24"/>
      <c r="BU294" s="25"/>
    </row>
    <row r="295" spans="1:73" s="22" customFormat="1" ht="409.6" customHeight="1" x14ac:dyDescent="0.25">
      <c r="A295" s="17"/>
      <c r="B295" s="18"/>
      <c r="C295" s="19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8"/>
      <c r="AM295" s="23"/>
      <c r="AN295" s="23"/>
      <c r="AO295" s="21"/>
      <c r="AP295" s="21"/>
      <c r="AQ295" s="21"/>
      <c r="AR295" s="21"/>
      <c r="AS295" s="21"/>
      <c r="AT295" s="198"/>
      <c r="AU295" s="23"/>
      <c r="AV295" s="21"/>
      <c r="AW295" s="21"/>
      <c r="AX295" s="21"/>
      <c r="AY295" s="21"/>
      <c r="AZ295" s="21"/>
      <c r="BA295" s="21"/>
      <c r="BB295" s="21"/>
      <c r="BC295" s="21"/>
      <c r="BD295" s="198"/>
      <c r="BE295" s="23"/>
      <c r="BF295" s="23"/>
      <c r="BG295" s="20"/>
      <c r="BH295" s="20"/>
      <c r="BI295" s="23"/>
      <c r="BJ295" s="20"/>
      <c r="BK295" s="20"/>
      <c r="BL295" s="23"/>
      <c r="BM295" s="21"/>
      <c r="BN295" s="182"/>
      <c r="BO295" s="24"/>
      <c r="BP295" s="21"/>
      <c r="BQ295" s="21"/>
      <c r="BR295" s="23"/>
      <c r="BS295" s="23"/>
      <c r="BT295" s="24"/>
      <c r="BU295" s="25"/>
    </row>
    <row r="296" spans="1:73" s="22" customFormat="1" ht="134.25" customHeight="1" x14ac:dyDescent="0.25">
      <c r="A296" s="17"/>
      <c r="B296" s="18"/>
      <c r="C296" s="19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198"/>
      <c r="BF296" s="20"/>
      <c r="BG296" s="20"/>
      <c r="BH296" s="20"/>
      <c r="BI296" s="23"/>
      <c r="BJ296" s="20"/>
      <c r="BK296" s="20"/>
      <c r="BL296" s="23"/>
      <c r="BM296" s="21"/>
      <c r="BN296" s="182"/>
      <c r="BO296" s="24"/>
      <c r="BP296" s="21"/>
      <c r="BQ296" s="21"/>
      <c r="BR296" s="23"/>
      <c r="BS296" s="23"/>
      <c r="BT296" s="24"/>
      <c r="BU296" s="25"/>
    </row>
    <row r="297" spans="1:73" s="22" customFormat="1" ht="134.25" customHeight="1" x14ac:dyDescent="0.25">
      <c r="A297" s="17"/>
      <c r="B297" s="18"/>
      <c r="C297" s="19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98"/>
      <c r="BF297" s="20"/>
      <c r="BG297" s="20"/>
      <c r="BH297" s="20"/>
      <c r="BI297" s="23"/>
      <c r="BJ297" s="20"/>
      <c r="BK297" s="20"/>
      <c r="BL297" s="23"/>
      <c r="BM297" s="21"/>
      <c r="BN297" s="182"/>
      <c r="BO297" s="24"/>
      <c r="BP297" s="21"/>
      <c r="BQ297" s="21"/>
      <c r="BR297" s="23"/>
      <c r="BS297" s="23"/>
      <c r="BT297" s="24"/>
      <c r="BU297" s="25"/>
    </row>
    <row r="298" spans="1:73" s="22" customFormat="1" ht="134.25" customHeight="1" x14ac:dyDescent="0.25">
      <c r="A298" s="17"/>
      <c r="B298" s="18"/>
      <c r="C298" s="19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0"/>
      <c r="R298" s="20"/>
      <c r="S298" s="20"/>
      <c r="T298" s="20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198"/>
      <c r="BF298" s="20"/>
      <c r="BG298" s="20"/>
      <c r="BH298" s="20"/>
      <c r="BI298" s="23"/>
      <c r="BJ298" s="20"/>
      <c r="BK298" s="20"/>
      <c r="BL298" s="23"/>
      <c r="BM298" s="21"/>
      <c r="BN298" s="182"/>
      <c r="BO298" s="24"/>
      <c r="BP298" s="21"/>
      <c r="BQ298" s="21"/>
      <c r="BR298" s="23"/>
      <c r="BS298" s="23"/>
      <c r="BT298" s="24"/>
      <c r="BU298" s="25"/>
    </row>
    <row r="299" spans="1:73" s="22" customFormat="1" ht="134.25" customHeight="1" x14ac:dyDescent="0.25">
      <c r="A299" s="17"/>
      <c r="B299" s="18"/>
      <c r="C299" s="19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198"/>
      <c r="BF299" s="20"/>
      <c r="BG299" s="20"/>
      <c r="BH299" s="20"/>
      <c r="BI299" s="23"/>
      <c r="BJ299" s="20"/>
      <c r="BK299" s="20"/>
      <c r="BL299" s="23"/>
      <c r="BM299" s="21"/>
      <c r="BN299" s="182"/>
      <c r="BO299" s="24"/>
      <c r="BP299" s="21"/>
      <c r="BQ299" s="21"/>
      <c r="BR299" s="23"/>
      <c r="BS299" s="23"/>
      <c r="BT299" s="24"/>
      <c r="BU299" s="25"/>
    </row>
    <row r="300" spans="1:73" s="22" customFormat="1" ht="409.5" customHeight="1" x14ac:dyDescent="0.25">
      <c r="A300" s="17"/>
      <c r="B300" s="18"/>
      <c r="C300" s="19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0"/>
      <c r="AK300" s="23"/>
      <c r="AL300" s="20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3"/>
      <c r="BF300" s="23"/>
      <c r="BG300" s="20"/>
      <c r="BH300" s="20"/>
      <c r="BI300" s="23"/>
      <c r="BJ300" s="20"/>
      <c r="BK300" s="20"/>
      <c r="BL300" s="23"/>
      <c r="BM300" s="21"/>
      <c r="BN300" s="182"/>
      <c r="BO300" s="24"/>
      <c r="BP300" s="21"/>
      <c r="BQ300" s="21"/>
      <c r="BR300" s="23"/>
      <c r="BS300" s="23"/>
      <c r="BT300" s="24"/>
      <c r="BU300" s="25"/>
    </row>
    <row r="301" spans="1:73" s="22" customFormat="1" ht="132" customHeight="1" x14ac:dyDescent="0.25">
      <c r="A301" s="17"/>
      <c r="B301" s="18"/>
      <c r="C301" s="19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198"/>
      <c r="BF301" s="20"/>
      <c r="BG301" s="20"/>
      <c r="BH301" s="20"/>
      <c r="BI301" s="23"/>
      <c r="BJ301" s="20"/>
      <c r="BK301" s="20"/>
      <c r="BL301" s="23"/>
      <c r="BM301" s="21"/>
      <c r="BN301" s="182"/>
      <c r="BO301" s="24"/>
      <c r="BP301" s="21"/>
      <c r="BQ301" s="21"/>
      <c r="BR301" s="23"/>
      <c r="BS301" s="23"/>
      <c r="BT301" s="24"/>
      <c r="BU301" s="25"/>
    </row>
    <row r="302" spans="1:73" s="22" customFormat="1" ht="132" customHeight="1" x14ac:dyDescent="0.25">
      <c r="A302" s="17"/>
      <c r="B302" s="18"/>
      <c r="C302" s="19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198"/>
      <c r="BF302" s="20"/>
      <c r="BG302" s="20"/>
      <c r="BH302" s="20"/>
      <c r="BI302" s="23"/>
      <c r="BJ302" s="20"/>
      <c r="BK302" s="20"/>
      <c r="BL302" s="23"/>
      <c r="BM302" s="21"/>
      <c r="BN302" s="182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9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23"/>
      <c r="BF303" s="23"/>
      <c r="BG303" s="20"/>
      <c r="BH303" s="20"/>
      <c r="BI303" s="23"/>
      <c r="BJ303" s="20"/>
      <c r="BK303" s="20"/>
      <c r="BL303" s="23"/>
      <c r="BM303" s="21"/>
      <c r="BN303" s="182"/>
      <c r="BO303" s="24"/>
      <c r="BP303" s="21"/>
      <c r="BQ303" s="21"/>
      <c r="BR303" s="23"/>
      <c r="BS303" s="23"/>
      <c r="BT303" s="24"/>
      <c r="BU303" s="25"/>
    </row>
    <row r="304" spans="1:73" s="22" customFormat="1" ht="169.5" customHeight="1" x14ac:dyDescent="0.25">
      <c r="A304" s="17"/>
      <c r="B304" s="18"/>
      <c r="C304" s="19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198"/>
      <c r="BF304" s="20"/>
      <c r="BG304" s="20"/>
      <c r="BH304" s="20"/>
      <c r="BI304" s="23"/>
      <c r="BJ304" s="20"/>
      <c r="BK304" s="20"/>
      <c r="BL304" s="23"/>
      <c r="BM304" s="21"/>
      <c r="BN304" s="182"/>
      <c r="BO304" s="24"/>
      <c r="BP304" s="21"/>
      <c r="BQ304" s="21"/>
      <c r="BR304" s="23"/>
      <c r="BS304" s="23"/>
      <c r="BT304" s="24"/>
      <c r="BU304" s="25"/>
    </row>
    <row r="305" spans="1:73" s="22" customFormat="1" ht="162" customHeight="1" x14ac:dyDescent="0.25">
      <c r="A305" s="17"/>
      <c r="B305" s="18"/>
      <c r="C305" s="19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198"/>
      <c r="BF305" s="20"/>
      <c r="BG305" s="20"/>
      <c r="BH305" s="20"/>
      <c r="BI305" s="23"/>
      <c r="BJ305" s="20"/>
      <c r="BK305" s="23"/>
      <c r="BL305" s="23"/>
      <c r="BM305" s="21"/>
      <c r="BN305" s="182"/>
      <c r="BO305" s="24"/>
      <c r="BP305" s="21"/>
      <c r="BQ305" s="21"/>
      <c r="BR305" s="23"/>
      <c r="BS305" s="23"/>
      <c r="BT305" s="24"/>
      <c r="BU305" s="25"/>
    </row>
    <row r="306" spans="1:73" s="22" customFormat="1" ht="162" customHeight="1" x14ac:dyDescent="0.25">
      <c r="A306" s="17"/>
      <c r="B306" s="18"/>
      <c r="C306" s="19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8"/>
      <c r="BE306" s="198"/>
      <c r="BF306" s="20"/>
      <c r="BG306" s="20"/>
      <c r="BH306" s="20"/>
      <c r="BI306" s="23"/>
      <c r="BJ306" s="20"/>
      <c r="BK306" s="20"/>
      <c r="BL306" s="23"/>
      <c r="BM306" s="21"/>
      <c r="BN306" s="182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9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8"/>
      <c r="BE307" s="23"/>
      <c r="BF307" s="23"/>
      <c r="BG307" s="20"/>
      <c r="BH307" s="20"/>
      <c r="BI307" s="23"/>
      <c r="BJ307" s="20"/>
      <c r="BK307" s="20"/>
      <c r="BL307" s="23"/>
      <c r="BM307" s="21"/>
      <c r="BN307" s="182"/>
      <c r="BO307" s="24"/>
      <c r="BP307" s="21"/>
      <c r="BQ307" s="21"/>
      <c r="BR307" s="23"/>
      <c r="BS307" s="23"/>
      <c r="BT307" s="24"/>
      <c r="BU307" s="25"/>
    </row>
    <row r="308" spans="1:73" s="22" customFormat="1" ht="154.5" customHeight="1" x14ac:dyDescent="0.25">
      <c r="A308" s="17"/>
      <c r="B308" s="18"/>
      <c r="C308" s="19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8"/>
      <c r="BE308" s="198"/>
      <c r="BF308" s="20"/>
      <c r="BG308" s="20"/>
      <c r="BH308" s="20"/>
      <c r="BI308" s="23"/>
      <c r="BJ308" s="20"/>
      <c r="BK308" s="20"/>
      <c r="BL308" s="23"/>
      <c r="BM308" s="21"/>
      <c r="BN308" s="182"/>
      <c r="BO308" s="24"/>
      <c r="BP308" s="21"/>
      <c r="BQ308" s="21"/>
      <c r="BR308" s="23"/>
      <c r="BS308" s="23"/>
      <c r="BT308" s="24"/>
      <c r="BU308" s="25"/>
    </row>
    <row r="309" spans="1:73" s="22" customFormat="1" ht="186.75" customHeight="1" x14ac:dyDescent="0.25">
      <c r="A309" s="17"/>
      <c r="B309" s="18"/>
      <c r="C309" s="19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8"/>
      <c r="BE309" s="198"/>
      <c r="BF309" s="20"/>
      <c r="BG309" s="20"/>
      <c r="BH309" s="20"/>
      <c r="BI309" s="23"/>
      <c r="BJ309" s="20"/>
      <c r="BK309" s="20"/>
      <c r="BL309" s="23"/>
      <c r="BM309" s="21"/>
      <c r="BN309" s="182"/>
      <c r="BO309" s="24"/>
      <c r="BP309" s="21"/>
      <c r="BQ309" s="21"/>
      <c r="BR309" s="23"/>
      <c r="BS309" s="23"/>
      <c r="BT309" s="24"/>
      <c r="BU309" s="25"/>
    </row>
    <row r="310" spans="1:73" s="22" customFormat="1" ht="177" customHeight="1" x14ac:dyDescent="0.25">
      <c r="A310" s="17"/>
      <c r="B310" s="18"/>
      <c r="C310" s="19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8"/>
      <c r="BE310" s="23"/>
      <c r="BF310" s="23"/>
      <c r="BG310" s="20"/>
      <c r="BH310" s="20"/>
      <c r="BI310" s="23"/>
      <c r="BJ310" s="20"/>
      <c r="BK310" s="20"/>
      <c r="BL310" s="23"/>
      <c r="BM310" s="21"/>
      <c r="BN310" s="182"/>
      <c r="BO310" s="24"/>
      <c r="BP310" s="21"/>
      <c r="BQ310" s="21"/>
      <c r="BR310" s="23"/>
      <c r="BS310" s="23"/>
      <c r="BT310" s="24"/>
      <c r="BU310" s="25"/>
    </row>
    <row r="311" spans="1:73" s="22" customFormat="1" ht="177" customHeight="1" x14ac:dyDescent="0.25">
      <c r="A311" s="17"/>
      <c r="B311" s="18"/>
      <c r="C311" s="19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3"/>
      <c r="BF311" s="23"/>
      <c r="BG311" s="20"/>
      <c r="BH311" s="20"/>
      <c r="BI311" s="23"/>
      <c r="BJ311" s="20"/>
      <c r="BK311" s="20"/>
      <c r="BL311" s="23"/>
      <c r="BM311" s="21"/>
      <c r="BN311" s="182"/>
      <c r="BO311" s="24"/>
      <c r="BP311" s="21"/>
      <c r="BQ311" s="21"/>
      <c r="BR311" s="23"/>
      <c r="BS311" s="23"/>
      <c r="BT311" s="24"/>
      <c r="BU311" s="25"/>
    </row>
    <row r="312" spans="1:73" s="22" customFormat="1" ht="244.5" customHeight="1" x14ac:dyDescent="0.25">
      <c r="A312" s="17"/>
      <c r="B312" s="18"/>
      <c r="C312" s="19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84"/>
      <c r="BE312" s="23"/>
      <c r="BF312" s="23"/>
      <c r="BG312" s="20"/>
      <c r="BH312" s="20"/>
      <c r="BI312" s="23"/>
      <c r="BJ312" s="20"/>
      <c r="BK312" s="20"/>
      <c r="BL312" s="23"/>
      <c r="BM312" s="21"/>
      <c r="BN312" s="182"/>
      <c r="BO312" s="24"/>
      <c r="BP312" s="21"/>
      <c r="BQ312" s="21"/>
      <c r="BR312" s="23"/>
      <c r="BS312" s="23"/>
      <c r="BT312" s="24"/>
      <c r="BU312" s="25"/>
    </row>
    <row r="313" spans="1:73" s="22" customFormat="1" ht="244.5" customHeight="1" x14ac:dyDescent="0.25">
      <c r="A313" s="17"/>
      <c r="B313" s="18"/>
      <c r="C313" s="19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3"/>
      <c r="BF313" s="23"/>
      <c r="BG313" s="20"/>
      <c r="BH313" s="20"/>
      <c r="BI313" s="23"/>
      <c r="BJ313" s="20"/>
      <c r="BK313" s="20"/>
      <c r="BL313" s="23"/>
      <c r="BM313" s="21"/>
      <c r="BN313" s="182"/>
      <c r="BO313" s="24"/>
      <c r="BP313" s="21"/>
      <c r="BQ313" s="21"/>
      <c r="BR313" s="23"/>
      <c r="BS313" s="23"/>
      <c r="BT313" s="24"/>
      <c r="BU313" s="25"/>
    </row>
    <row r="314" spans="1:73" s="22" customFormat="1" ht="231.75" customHeight="1" x14ac:dyDescent="0.25">
      <c r="A314" s="17"/>
      <c r="B314" s="18"/>
      <c r="C314" s="19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8"/>
      <c r="BE314" s="23"/>
      <c r="BF314" s="23"/>
      <c r="BG314" s="20"/>
      <c r="BH314" s="20"/>
      <c r="BI314" s="23"/>
      <c r="BJ314" s="20"/>
      <c r="BK314" s="20"/>
      <c r="BL314" s="23"/>
      <c r="BM314" s="21"/>
      <c r="BN314" s="182"/>
      <c r="BO314" s="24"/>
      <c r="BP314" s="21"/>
      <c r="BQ314" s="21"/>
      <c r="BR314" s="23"/>
      <c r="BS314" s="23"/>
      <c r="BT314" s="24"/>
      <c r="BU314" s="25"/>
    </row>
    <row r="315" spans="1:73" s="22" customFormat="1" ht="231.75" customHeight="1" x14ac:dyDescent="0.25">
      <c r="A315" s="17"/>
      <c r="B315" s="18"/>
      <c r="C315" s="19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1"/>
      <c r="S315" s="20"/>
      <c r="T315" s="21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0"/>
      <c r="AQ315" s="20"/>
      <c r="AR315" s="20"/>
      <c r="AS315" s="21"/>
      <c r="AT315" s="21"/>
      <c r="AU315" s="21"/>
      <c r="AV315" s="21"/>
      <c r="AW315" s="21"/>
      <c r="AX315" s="21"/>
      <c r="AY315" s="21"/>
      <c r="AZ315" s="21"/>
      <c r="BA315" s="21"/>
      <c r="BB315" s="20"/>
      <c r="BC315" s="20"/>
      <c r="BD315" s="20"/>
      <c r="BE315" s="198"/>
      <c r="BF315" s="20"/>
      <c r="BG315" s="20"/>
      <c r="BH315" s="20"/>
      <c r="BI315" s="23"/>
      <c r="BJ315" s="20"/>
      <c r="BK315" s="20"/>
      <c r="BL315" s="23"/>
      <c r="BM315" s="21"/>
      <c r="BN315" s="182"/>
      <c r="BO315" s="24"/>
      <c r="BP315" s="21"/>
      <c r="BQ315" s="21"/>
      <c r="BR315" s="23"/>
      <c r="BS315" s="23"/>
      <c r="BT315" s="24"/>
      <c r="BU315" s="25"/>
    </row>
    <row r="316" spans="1:73" s="22" customFormat="1" ht="159" customHeight="1" x14ac:dyDescent="0.25">
      <c r="A316" s="17"/>
      <c r="B316" s="18"/>
      <c r="C316" s="19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1"/>
      <c r="S316" s="20"/>
      <c r="T316" s="21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8"/>
      <c r="BE316" s="198"/>
      <c r="BF316" s="20"/>
      <c r="BG316" s="20"/>
      <c r="BH316" s="20"/>
      <c r="BI316" s="23"/>
      <c r="BJ316" s="20"/>
      <c r="BK316" s="20"/>
      <c r="BL316" s="23"/>
      <c r="BM316" s="21"/>
      <c r="BN316" s="182"/>
      <c r="BO316" s="24"/>
      <c r="BP316" s="21"/>
      <c r="BQ316" s="21"/>
      <c r="BR316" s="23"/>
      <c r="BS316" s="23"/>
      <c r="BT316" s="24"/>
      <c r="BU316" s="25"/>
    </row>
    <row r="317" spans="1:73" s="22" customFormat="1" ht="159" customHeight="1" x14ac:dyDescent="0.25">
      <c r="A317" s="17"/>
      <c r="B317" s="18"/>
      <c r="C317" s="19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98"/>
      <c r="BF317" s="20"/>
      <c r="BG317" s="20"/>
      <c r="BH317" s="20"/>
      <c r="BI317" s="23"/>
      <c r="BJ317" s="20"/>
      <c r="BK317" s="20"/>
      <c r="BL317" s="23"/>
      <c r="BM317" s="21"/>
      <c r="BN317" s="182"/>
      <c r="BO317" s="24"/>
      <c r="BP317" s="21"/>
      <c r="BQ317" s="21"/>
      <c r="BR317" s="23"/>
      <c r="BS317" s="23"/>
      <c r="BT317" s="24"/>
      <c r="BU317" s="25"/>
    </row>
    <row r="318" spans="1:73" s="22" customFormat="1" ht="408.75" customHeight="1" x14ac:dyDescent="0.25">
      <c r="A318" s="17"/>
      <c r="B318" s="18"/>
      <c r="C318" s="19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0"/>
      <c r="AJ318" s="20"/>
      <c r="AK318" s="21"/>
      <c r="AL318" s="198"/>
      <c r="AM318" s="21"/>
      <c r="AN318" s="20"/>
      <c r="AO318" s="21"/>
      <c r="AP318" s="20"/>
      <c r="AQ318" s="21"/>
      <c r="AR318" s="21"/>
      <c r="AS318" s="21"/>
      <c r="AT318" s="198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21"/>
      <c r="BF318" s="20"/>
      <c r="BG318" s="20"/>
      <c r="BH318" s="20"/>
      <c r="BI318" s="23"/>
      <c r="BJ318" s="20"/>
      <c r="BK318" s="20"/>
      <c r="BL318" s="23"/>
      <c r="BM318" s="21"/>
      <c r="BN318" s="182"/>
      <c r="BO318" s="24"/>
      <c r="BP318" s="21"/>
      <c r="BQ318" s="21"/>
      <c r="BR318" s="23"/>
      <c r="BS318" s="23"/>
      <c r="BT318" s="24"/>
      <c r="BU318" s="25"/>
    </row>
    <row r="319" spans="1:73" s="22" customFormat="1" ht="138.75" customHeight="1" x14ac:dyDescent="0.25">
      <c r="A319" s="17"/>
      <c r="B319" s="18"/>
      <c r="C319" s="19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1"/>
      <c r="R319" s="21"/>
      <c r="S319" s="21"/>
      <c r="T319" s="21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2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98"/>
      <c r="BF319" s="20"/>
      <c r="BG319" s="20"/>
      <c r="BH319" s="20"/>
      <c r="BI319" s="23"/>
      <c r="BJ319" s="20"/>
      <c r="BK319" s="20"/>
      <c r="BL319" s="23"/>
      <c r="BM319" s="21"/>
      <c r="BN319" s="182"/>
      <c r="BO319" s="24"/>
      <c r="BP319" s="21"/>
      <c r="BQ319" s="21"/>
      <c r="BR319" s="23"/>
      <c r="BS319" s="23"/>
      <c r="BT319" s="24"/>
      <c r="BU319" s="25"/>
    </row>
    <row r="320" spans="1:73" s="22" customFormat="1" ht="138.75" customHeight="1" x14ac:dyDescent="0.25">
      <c r="A320" s="17"/>
      <c r="B320" s="18"/>
      <c r="C320" s="19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2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198"/>
      <c r="BF320" s="20"/>
      <c r="BG320" s="20"/>
      <c r="BH320" s="20"/>
      <c r="BI320" s="23"/>
      <c r="BJ320" s="20"/>
      <c r="BK320" s="20"/>
      <c r="BL320" s="23"/>
      <c r="BM320" s="21"/>
      <c r="BN320" s="182"/>
      <c r="BO320" s="24"/>
      <c r="BP320" s="21"/>
      <c r="BQ320" s="21"/>
      <c r="BR320" s="23"/>
      <c r="BS320" s="23"/>
      <c r="BT320" s="24"/>
      <c r="BU320" s="25"/>
    </row>
    <row r="321" spans="1:73" s="22" customFormat="1" ht="138.75" customHeight="1" x14ac:dyDescent="0.25">
      <c r="A321" s="17"/>
      <c r="B321" s="18"/>
      <c r="C321" s="19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2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98"/>
      <c r="BF321" s="20"/>
      <c r="BG321" s="20"/>
      <c r="BH321" s="20"/>
      <c r="BI321" s="23"/>
      <c r="BJ321" s="20"/>
      <c r="BK321" s="20"/>
      <c r="BL321" s="23"/>
      <c r="BM321" s="21"/>
      <c r="BN321" s="182"/>
      <c r="BO321" s="24"/>
      <c r="BP321" s="21"/>
      <c r="BQ321" s="21"/>
      <c r="BR321" s="23"/>
      <c r="BS321" s="23"/>
      <c r="BT321" s="24"/>
      <c r="BU321" s="25"/>
    </row>
    <row r="322" spans="1:73" s="22" customFormat="1" ht="138.75" customHeight="1" x14ac:dyDescent="0.25">
      <c r="A322" s="17"/>
      <c r="B322" s="18"/>
      <c r="C322" s="19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2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98"/>
      <c r="BF322" s="20"/>
      <c r="BG322" s="20"/>
      <c r="BH322" s="20"/>
      <c r="BI322" s="23"/>
      <c r="BJ322" s="20"/>
      <c r="BK322" s="20"/>
      <c r="BL322" s="23"/>
      <c r="BM322" s="21"/>
      <c r="BN322" s="182"/>
      <c r="BO322" s="24"/>
      <c r="BP322" s="21"/>
      <c r="BQ322" s="21"/>
      <c r="BR322" s="23"/>
      <c r="BS322" s="23"/>
      <c r="BT322" s="24"/>
      <c r="BU322" s="25"/>
    </row>
    <row r="323" spans="1:73" s="22" customFormat="1" ht="138.75" customHeight="1" x14ac:dyDescent="0.25">
      <c r="A323" s="17"/>
      <c r="B323" s="18"/>
      <c r="C323" s="19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2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198"/>
      <c r="BF323" s="20"/>
      <c r="BG323" s="20"/>
      <c r="BH323" s="20"/>
      <c r="BI323" s="23"/>
      <c r="BJ323" s="20"/>
      <c r="BK323" s="20"/>
      <c r="BL323" s="23"/>
      <c r="BM323" s="21"/>
      <c r="BN323" s="182"/>
      <c r="BO323" s="24"/>
      <c r="BP323" s="21"/>
      <c r="BQ323" s="21"/>
      <c r="BR323" s="23"/>
      <c r="BS323" s="23"/>
      <c r="BT323" s="24"/>
      <c r="BU323" s="25"/>
    </row>
    <row r="324" spans="1:73" s="22" customFormat="1" ht="282" customHeight="1" x14ac:dyDescent="0.25">
      <c r="A324" s="17"/>
      <c r="B324" s="18"/>
      <c r="C324" s="19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1"/>
      <c r="AJ324" s="20"/>
      <c r="AK324" s="21"/>
      <c r="AL324" s="198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0"/>
      <c r="BC324" s="20"/>
      <c r="BD324" s="20"/>
      <c r="BE324" s="23"/>
      <c r="BF324" s="23"/>
      <c r="BG324" s="20"/>
      <c r="BH324" s="20"/>
      <c r="BI324" s="21"/>
      <c r="BJ324" s="20"/>
      <c r="BK324" s="23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7.25" customHeight="1" x14ac:dyDescent="0.25">
      <c r="A325" s="17"/>
      <c r="B325" s="18"/>
      <c r="C325" s="19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23"/>
      <c r="BF325" s="23"/>
      <c r="BG325" s="20"/>
      <c r="BH325" s="20"/>
      <c r="BI325" s="23"/>
      <c r="BJ325" s="20"/>
      <c r="BK325" s="23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22.25" customHeight="1" x14ac:dyDescent="0.25">
      <c r="A326" s="17"/>
      <c r="B326" s="18"/>
      <c r="C326" s="19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23"/>
      <c r="BF326" s="23"/>
      <c r="BG326" s="20"/>
      <c r="BH326" s="20"/>
      <c r="BI326" s="23"/>
      <c r="BJ326" s="20"/>
      <c r="BK326" s="23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22.25" customHeight="1" x14ac:dyDescent="0.25">
      <c r="A327" s="17"/>
      <c r="B327" s="18"/>
      <c r="C327" s="19"/>
      <c r="D327" s="19"/>
      <c r="E327" s="19"/>
      <c r="F327" s="20"/>
      <c r="G327" s="18"/>
      <c r="H327" s="18"/>
      <c r="I327" s="18"/>
      <c r="J327" s="18"/>
      <c r="K327" s="18"/>
      <c r="L327" s="20"/>
      <c r="M327" s="197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23"/>
      <c r="BF327" s="23"/>
      <c r="BG327" s="20"/>
      <c r="BH327" s="20"/>
      <c r="BI327" s="23"/>
      <c r="BJ327" s="20"/>
      <c r="BK327" s="23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22.25" customHeight="1" x14ac:dyDescent="0.25">
      <c r="A328" s="17"/>
      <c r="B328" s="18"/>
      <c r="C328" s="19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23"/>
      <c r="BF328" s="23"/>
      <c r="BG328" s="20"/>
      <c r="BH328" s="20"/>
      <c r="BI328" s="23"/>
      <c r="BJ328" s="20"/>
      <c r="BK328" s="23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84.5" customHeight="1" x14ac:dyDescent="0.25">
      <c r="A329" s="17"/>
      <c r="B329" s="18"/>
      <c r="C329" s="19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21"/>
      <c r="BF329" s="21"/>
      <c r="BG329" s="20"/>
      <c r="BH329" s="20"/>
      <c r="BI329" s="23"/>
      <c r="BJ329" s="20"/>
      <c r="BK329" s="23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84.5" customHeight="1" x14ac:dyDescent="0.25">
      <c r="A330" s="17"/>
      <c r="B330" s="18"/>
      <c r="C330" s="19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23"/>
      <c r="BF330" s="23"/>
      <c r="BG330" s="20"/>
      <c r="BH330" s="20"/>
      <c r="BI330" s="23"/>
      <c r="BJ330" s="20"/>
      <c r="BK330" s="23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9.6" customHeight="1" x14ac:dyDescent="0.25">
      <c r="A331" s="17"/>
      <c r="B331" s="18"/>
      <c r="C331" s="19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04" customHeight="1" x14ac:dyDescent="0.25">
      <c r="A332" s="17"/>
      <c r="B332" s="18"/>
      <c r="C332" s="19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01.75" customHeight="1" x14ac:dyDescent="0.25">
      <c r="A333" s="17"/>
      <c r="B333" s="18"/>
      <c r="C333" s="19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2"/>
      <c r="AM333" s="21"/>
      <c r="AN333" s="21"/>
      <c r="AO333" s="21"/>
      <c r="AP333" s="21"/>
      <c r="AQ333" s="21"/>
      <c r="AR333" s="21"/>
      <c r="AS333" s="21"/>
      <c r="AT333" s="182"/>
      <c r="AU333" s="21"/>
      <c r="AV333" s="182"/>
      <c r="AW333" s="21"/>
      <c r="AX333" s="21"/>
      <c r="AY333" s="21"/>
      <c r="AZ333" s="21"/>
      <c r="BA333" s="21"/>
      <c r="BB333" s="21"/>
      <c r="BC333" s="21"/>
      <c r="BD333" s="198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9.5" customHeight="1" x14ac:dyDescent="0.25">
      <c r="A334" s="17"/>
      <c r="B334" s="18"/>
      <c r="C334" s="19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1"/>
      <c r="AJ334" s="21"/>
      <c r="AK334" s="21"/>
      <c r="AL334" s="198"/>
      <c r="AM334" s="21"/>
      <c r="AN334" s="20"/>
      <c r="AO334" s="21"/>
      <c r="AP334" s="21"/>
      <c r="AQ334" s="21"/>
      <c r="AR334" s="21"/>
      <c r="AS334" s="21"/>
      <c r="AT334" s="198"/>
      <c r="AU334" s="21"/>
      <c r="AV334" s="182"/>
      <c r="AW334" s="21"/>
      <c r="AX334" s="21"/>
      <c r="AY334" s="21"/>
      <c r="AZ334" s="21"/>
      <c r="BA334" s="21"/>
      <c r="BB334" s="21"/>
      <c r="BC334" s="21"/>
      <c r="BD334" s="198"/>
      <c r="BE334" s="21"/>
      <c r="BF334" s="21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2.25" customHeight="1" x14ac:dyDescent="0.25">
      <c r="A335" s="17"/>
      <c r="B335" s="18"/>
      <c r="C335" s="19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2"/>
      <c r="AM335" s="21"/>
      <c r="AN335" s="21"/>
      <c r="AO335" s="21"/>
      <c r="AP335" s="21"/>
      <c r="AQ335" s="21"/>
      <c r="AR335" s="21"/>
      <c r="AS335" s="21"/>
      <c r="AT335" s="182"/>
      <c r="AU335" s="21"/>
      <c r="AV335" s="182"/>
      <c r="AW335" s="21"/>
      <c r="AX335" s="21"/>
      <c r="AY335" s="21"/>
      <c r="AZ335" s="21"/>
      <c r="BA335" s="21"/>
      <c r="BB335" s="21"/>
      <c r="BC335" s="21"/>
      <c r="BD335" s="198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2.25" customHeight="1" x14ac:dyDescent="0.25">
      <c r="A336" s="17"/>
      <c r="B336" s="18"/>
      <c r="C336" s="19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2"/>
      <c r="AM336" s="21"/>
      <c r="AN336" s="21"/>
      <c r="AO336" s="21"/>
      <c r="AP336" s="21"/>
      <c r="AQ336" s="21"/>
      <c r="AR336" s="21"/>
      <c r="AS336" s="21"/>
      <c r="AT336" s="182"/>
      <c r="AU336" s="21"/>
      <c r="AV336" s="182"/>
      <c r="AW336" s="21"/>
      <c r="AX336" s="21"/>
      <c r="AY336" s="21"/>
      <c r="AZ336" s="21"/>
      <c r="BA336" s="21"/>
      <c r="BB336" s="21"/>
      <c r="BC336" s="21"/>
      <c r="BD336" s="198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2.25" customHeight="1" x14ac:dyDescent="0.25">
      <c r="A337" s="17"/>
      <c r="B337" s="18"/>
      <c r="C337" s="19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2"/>
      <c r="AM337" s="21"/>
      <c r="AN337" s="21"/>
      <c r="AO337" s="21"/>
      <c r="AP337" s="21"/>
      <c r="AQ337" s="21"/>
      <c r="AR337" s="21"/>
      <c r="AS337" s="21"/>
      <c r="AT337" s="182"/>
      <c r="AU337" s="21"/>
      <c r="AV337" s="182"/>
      <c r="AW337" s="21"/>
      <c r="AX337" s="21"/>
      <c r="AY337" s="21"/>
      <c r="AZ337" s="21"/>
      <c r="BA337" s="21"/>
      <c r="BB337" s="21"/>
      <c r="BC337" s="21"/>
      <c r="BD337" s="198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52.25" customHeight="1" x14ac:dyDescent="0.25">
      <c r="A338" s="17"/>
      <c r="B338" s="18"/>
      <c r="C338" s="19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2"/>
      <c r="AM338" s="21"/>
      <c r="AN338" s="21"/>
      <c r="AO338" s="21"/>
      <c r="AP338" s="21"/>
      <c r="AQ338" s="21"/>
      <c r="AR338" s="21"/>
      <c r="AS338" s="21"/>
      <c r="AT338" s="182"/>
      <c r="AU338" s="21"/>
      <c r="AV338" s="182"/>
      <c r="AW338" s="21"/>
      <c r="AX338" s="21"/>
      <c r="AY338" s="21"/>
      <c r="AZ338" s="21"/>
      <c r="BA338" s="21"/>
      <c r="BB338" s="21"/>
      <c r="BC338" s="21"/>
      <c r="BD338" s="198"/>
      <c r="BE338" s="18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2.25" customHeight="1" x14ac:dyDescent="0.25">
      <c r="A339" s="17"/>
      <c r="B339" s="18"/>
      <c r="C339" s="19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2"/>
      <c r="AM339" s="21"/>
      <c r="AN339" s="21"/>
      <c r="AO339" s="21"/>
      <c r="AP339" s="21"/>
      <c r="AQ339" s="21"/>
      <c r="AR339" s="21"/>
      <c r="AS339" s="21"/>
      <c r="AT339" s="182"/>
      <c r="AU339" s="21"/>
      <c r="AV339" s="182"/>
      <c r="AW339" s="21"/>
      <c r="AX339" s="21"/>
      <c r="AY339" s="21"/>
      <c r="AZ339" s="21"/>
      <c r="BA339" s="21"/>
      <c r="BB339" s="21"/>
      <c r="BC339" s="21"/>
      <c r="BD339" s="198"/>
      <c r="BE339" s="18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9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1"/>
      <c r="AJ340" s="21"/>
      <c r="AK340" s="21"/>
      <c r="AL340" s="198"/>
      <c r="AM340" s="21"/>
      <c r="AN340" s="21"/>
      <c r="AO340" s="21"/>
      <c r="AP340" s="21"/>
      <c r="AQ340" s="21"/>
      <c r="AR340" s="21"/>
      <c r="AS340" s="21"/>
      <c r="AT340" s="198"/>
      <c r="AU340" s="21"/>
      <c r="AV340" s="198"/>
      <c r="AW340" s="23"/>
      <c r="AX340" s="21"/>
      <c r="AY340" s="21"/>
      <c r="AZ340" s="21"/>
      <c r="BA340" s="21"/>
      <c r="BB340" s="21"/>
      <c r="BC340" s="21"/>
      <c r="BD340" s="198"/>
      <c r="BE340" s="21"/>
      <c r="BF340" s="21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52.25" customHeight="1" x14ac:dyDescent="0.25">
      <c r="A341" s="17"/>
      <c r="B341" s="18"/>
      <c r="C341" s="19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0"/>
      <c r="AK341" s="21"/>
      <c r="AL341" s="198"/>
      <c r="AM341" s="23"/>
      <c r="AN341" s="20"/>
      <c r="AO341" s="21"/>
      <c r="AP341" s="21"/>
      <c r="AQ341" s="21"/>
      <c r="AR341" s="21"/>
      <c r="AS341" s="21"/>
      <c r="AT341" s="198"/>
      <c r="AU341" s="23"/>
      <c r="AV341" s="198"/>
      <c r="AW341" s="23"/>
      <c r="AX341" s="21"/>
      <c r="AY341" s="21"/>
      <c r="AZ341" s="21"/>
      <c r="BA341" s="21"/>
      <c r="BB341" s="21"/>
      <c r="BC341" s="21"/>
      <c r="BD341" s="198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52.25" customHeight="1" x14ac:dyDescent="0.25">
      <c r="A342" s="17"/>
      <c r="B342" s="18"/>
      <c r="C342" s="19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0"/>
      <c r="AK342" s="21"/>
      <c r="AL342" s="198"/>
      <c r="AM342" s="23"/>
      <c r="AN342" s="20"/>
      <c r="AO342" s="21"/>
      <c r="AP342" s="21"/>
      <c r="AQ342" s="21"/>
      <c r="AR342" s="21"/>
      <c r="AS342" s="21"/>
      <c r="AT342" s="198"/>
      <c r="AU342" s="23"/>
      <c r="AV342" s="198"/>
      <c r="AW342" s="23"/>
      <c r="AX342" s="21"/>
      <c r="AY342" s="21"/>
      <c r="AZ342" s="21"/>
      <c r="BA342" s="21"/>
      <c r="BB342" s="21"/>
      <c r="BC342" s="21"/>
      <c r="BD342" s="198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52.25" customHeight="1" x14ac:dyDescent="0.25">
      <c r="A343" s="17"/>
      <c r="B343" s="18"/>
      <c r="C343" s="19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0"/>
      <c r="AK343" s="21"/>
      <c r="AL343" s="198"/>
      <c r="AM343" s="23"/>
      <c r="AN343" s="20"/>
      <c r="AO343" s="21"/>
      <c r="AP343" s="21"/>
      <c r="AQ343" s="21"/>
      <c r="AR343" s="21"/>
      <c r="AS343" s="21"/>
      <c r="AT343" s="198"/>
      <c r="AU343" s="23"/>
      <c r="AV343" s="198"/>
      <c r="AW343" s="23"/>
      <c r="AX343" s="21"/>
      <c r="AY343" s="21"/>
      <c r="AZ343" s="21"/>
      <c r="BA343" s="21"/>
      <c r="BB343" s="21"/>
      <c r="BC343" s="21"/>
      <c r="BD343" s="198"/>
      <c r="BE343" s="2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52.25" customHeight="1" x14ac:dyDescent="0.25">
      <c r="A344" s="17"/>
      <c r="B344" s="18"/>
      <c r="C344" s="19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0"/>
      <c r="AK344" s="21"/>
      <c r="AL344" s="198"/>
      <c r="AM344" s="23"/>
      <c r="AN344" s="20"/>
      <c r="AO344" s="21"/>
      <c r="AP344" s="21"/>
      <c r="AQ344" s="21"/>
      <c r="AR344" s="21"/>
      <c r="AS344" s="21"/>
      <c r="AT344" s="198"/>
      <c r="AU344" s="23"/>
      <c r="AV344" s="198"/>
      <c r="AW344" s="23"/>
      <c r="AX344" s="21"/>
      <c r="AY344" s="21"/>
      <c r="AZ344" s="21"/>
      <c r="BA344" s="21"/>
      <c r="BB344" s="21"/>
      <c r="BC344" s="21"/>
      <c r="BD344" s="198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349.5" customHeight="1" x14ac:dyDescent="0.25">
      <c r="A345" s="17"/>
      <c r="B345" s="18"/>
      <c r="C345" s="19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8"/>
      <c r="AM345" s="20"/>
      <c r="AN345" s="20"/>
      <c r="AO345" s="21"/>
      <c r="AP345" s="21"/>
      <c r="AQ345" s="21"/>
      <c r="AR345" s="21"/>
      <c r="AS345" s="21"/>
      <c r="AT345" s="198"/>
      <c r="AU345" s="23"/>
      <c r="AV345" s="198"/>
      <c r="AW345" s="20"/>
      <c r="AX345" s="21"/>
      <c r="AY345" s="21"/>
      <c r="AZ345" s="21"/>
      <c r="BA345" s="21"/>
      <c r="BB345" s="21"/>
      <c r="BC345" s="21"/>
      <c r="BD345" s="198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7" customHeight="1" x14ac:dyDescent="0.25">
      <c r="A346" s="17"/>
      <c r="B346" s="18"/>
      <c r="C346" s="19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3"/>
      <c r="R346" s="23"/>
      <c r="S346" s="20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8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9.6" customHeight="1" x14ac:dyDescent="0.25">
      <c r="A347" s="17"/>
      <c r="B347" s="18"/>
      <c r="C347" s="19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0"/>
      <c r="BC347" s="20"/>
      <c r="BD347" s="198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0" customHeight="1" x14ac:dyDescent="0.25">
      <c r="A348" s="17"/>
      <c r="B348" s="18"/>
      <c r="C348" s="19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8"/>
      <c r="BE348" s="21"/>
      <c r="BF348" s="21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80" customHeight="1" x14ac:dyDescent="0.25">
      <c r="A349" s="17"/>
      <c r="B349" s="18"/>
      <c r="C349" s="19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8"/>
      <c r="BE349" s="18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0" customHeight="1" x14ac:dyDescent="0.25">
      <c r="A350" s="17"/>
      <c r="B350" s="18"/>
      <c r="C350" s="19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8"/>
      <c r="BE350" s="21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0" customHeight="1" x14ac:dyDescent="0.25">
      <c r="A351" s="17"/>
      <c r="B351" s="18"/>
      <c r="C351" s="19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8"/>
      <c r="BE351" s="18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409.5" customHeight="1" x14ac:dyDescent="0.25">
      <c r="A352" s="17"/>
      <c r="B352" s="18"/>
      <c r="C352" s="19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8"/>
      <c r="BE352" s="21"/>
      <c r="BF352" s="21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4.75" customHeight="1" x14ac:dyDescent="0.25">
      <c r="A353" s="17"/>
      <c r="B353" s="18"/>
      <c r="C353" s="19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336.75" customHeight="1" x14ac:dyDescent="0.25">
      <c r="A354" s="17"/>
      <c r="B354" s="18"/>
      <c r="C354" s="19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8"/>
      <c r="BE354" s="18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5" customHeight="1" x14ac:dyDescent="0.25">
      <c r="A355" s="17"/>
      <c r="B355" s="18"/>
      <c r="C355" s="19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0"/>
      <c r="BD355" s="20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25" customHeight="1" x14ac:dyDescent="0.25">
      <c r="A356" s="17"/>
      <c r="B356" s="18"/>
      <c r="C356" s="19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8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9.5" customHeight="1" x14ac:dyDescent="0.25">
      <c r="A357" s="17"/>
      <c r="B357" s="18"/>
      <c r="C357" s="19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8"/>
      <c r="BE357" s="21"/>
      <c r="BF357" s="21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52.25" customHeight="1" x14ac:dyDescent="0.25">
      <c r="A358" s="17"/>
      <c r="B358" s="18"/>
      <c r="C358" s="19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2"/>
      <c r="AM358" s="21"/>
      <c r="AN358" s="21"/>
      <c r="AO358" s="21"/>
      <c r="AP358" s="21"/>
      <c r="AQ358" s="21"/>
      <c r="AR358" s="21"/>
      <c r="AS358" s="21"/>
      <c r="AT358" s="182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8"/>
      <c r="BE358" s="18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49.75" customHeight="1" x14ac:dyDescent="0.25">
      <c r="A359" s="17"/>
      <c r="B359" s="18"/>
      <c r="C359" s="19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198"/>
      <c r="AM359" s="23"/>
      <c r="AN359" s="20"/>
      <c r="AO359" s="21"/>
      <c r="AP359" s="21"/>
      <c r="AQ359" s="21"/>
      <c r="AR359" s="21"/>
      <c r="AS359" s="21"/>
      <c r="AT359" s="198"/>
      <c r="AU359" s="23"/>
      <c r="AV359" s="21"/>
      <c r="AW359" s="21"/>
      <c r="AX359" s="21"/>
      <c r="AY359" s="21"/>
      <c r="AZ359" s="21"/>
      <c r="BA359" s="21"/>
      <c r="BB359" s="21"/>
      <c r="BC359" s="21"/>
      <c r="BD359" s="198"/>
      <c r="BE359" s="21"/>
      <c r="BF359" s="21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9.75" customHeight="1" x14ac:dyDescent="0.25">
      <c r="A360" s="17"/>
      <c r="B360" s="18"/>
      <c r="C360" s="19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3"/>
      <c r="AJ360" s="23"/>
      <c r="AK360" s="21"/>
      <c r="AL360" s="198"/>
      <c r="AM360" s="23"/>
      <c r="AN360" s="20"/>
      <c r="AO360" s="21"/>
      <c r="AP360" s="21"/>
      <c r="AQ360" s="21"/>
      <c r="AR360" s="21"/>
      <c r="AS360" s="21"/>
      <c r="AT360" s="198"/>
      <c r="AU360" s="23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34.75" customHeight="1" x14ac:dyDescent="0.25">
      <c r="A361" s="17"/>
      <c r="B361" s="18"/>
      <c r="C361" s="19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21"/>
      <c r="BF361" s="21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47" customHeight="1" x14ac:dyDescent="0.25">
      <c r="A362" s="17"/>
      <c r="B362" s="18"/>
      <c r="C362" s="19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9.5" customHeight="1" x14ac:dyDescent="0.25">
      <c r="A363" s="17"/>
      <c r="B363" s="18"/>
      <c r="C363" s="19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21"/>
      <c r="BF363" s="21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2.25" customHeight="1" x14ac:dyDescent="0.25">
      <c r="A364" s="17"/>
      <c r="B364" s="18"/>
      <c r="C364" s="19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18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5" customHeight="1" x14ac:dyDescent="0.25">
      <c r="A365" s="17"/>
      <c r="B365" s="18"/>
      <c r="C365" s="19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8"/>
      <c r="BE365" s="21"/>
      <c r="BF365" s="21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4.75" customHeight="1" x14ac:dyDescent="0.25">
      <c r="A366" s="17"/>
      <c r="B366" s="18"/>
      <c r="C366" s="19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8"/>
      <c r="BE366" s="18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1.75" customHeight="1" x14ac:dyDescent="0.25">
      <c r="A367" s="17"/>
      <c r="B367" s="18"/>
      <c r="C367" s="19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8"/>
      <c r="BE367" s="21"/>
      <c r="BF367" s="20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1.75" customHeight="1" x14ac:dyDescent="0.25">
      <c r="A368" s="17"/>
      <c r="B368" s="18"/>
      <c r="C368" s="19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8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9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0"/>
      <c r="BD369" s="198"/>
      <c r="BE369" s="21"/>
      <c r="BF369" s="21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24.5" customHeight="1" x14ac:dyDescent="0.25">
      <c r="A370" s="17"/>
      <c r="B370" s="18"/>
      <c r="C370" s="19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24.5" customHeight="1" x14ac:dyDescent="0.25">
      <c r="A371" s="17"/>
      <c r="B371" s="18"/>
      <c r="C371" s="19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18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59.75" customHeight="1" x14ac:dyDescent="0.25">
      <c r="A372" s="17"/>
      <c r="B372" s="18"/>
      <c r="C372" s="19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1"/>
      <c r="BF372" s="21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59.75" customHeight="1" x14ac:dyDescent="0.25">
      <c r="A373" s="17"/>
      <c r="B373" s="18"/>
      <c r="C373" s="19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18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409.6" customHeight="1" x14ac:dyDescent="0.25">
      <c r="A374" s="17"/>
      <c r="B374" s="18"/>
      <c r="C374" s="19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21"/>
      <c r="BF374" s="21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1.75" customHeight="1" x14ac:dyDescent="0.25">
      <c r="A375" s="17"/>
      <c r="B375" s="18"/>
      <c r="C375" s="19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18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37" customHeight="1" x14ac:dyDescent="0.25">
      <c r="A376" s="17"/>
      <c r="B376" s="18"/>
      <c r="C376" s="19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21"/>
      <c r="BF376" s="21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74.75" customHeight="1" x14ac:dyDescent="0.25">
      <c r="A377" s="17"/>
      <c r="B377" s="18"/>
      <c r="C377" s="19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183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59.75" customHeight="1" x14ac:dyDescent="0.25">
      <c r="A378" s="17"/>
      <c r="B378" s="18"/>
      <c r="C378" s="19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0"/>
      <c r="BD378" s="198"/>
      <c r="BE378" s="21"/>
      <c r="BF378" s="21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9.75" customHeight="1" x14ac:dyDescent="0.25">
      <c r="A379" s="17"/>
      <c r="B379" s="18"/>
      <c r="C379" s="19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18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59.75" customHeight="1" x14ac:dyDescent="0.25">
      <c r="A380" s="17"/>
      <c r="B380" s="18"/>
      <c r="C380" s="19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9.75" customHeight="1" x14ac:dyDescent="0.25">
      <c r="A381" s="17"/>
      <c r="B381" s="18"/>
      <c r="C381" s="19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8"/>
      <c r="BE381" s="23"/>
      <c r="BF381" s="23"/>
      <c r="BG381" s="20"/>
      <c r="BH381" s="20"/>
      <c r="BI381" s="23"/>
      <c r="BJ381" s="20"/>
      <c r="BK381" s="23"/>
      <c r="BL381" s="20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27.25" customHeight="1" x14ac:dyDescent="0.25">
      <c r="A382" s="17"/>
      <c r="B382" s="18"/>
      <c r="C382" s="19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0"/>
      <c r="AQ382" s="23"/>
      <c r="AR382" s="20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1"/>
      <c r="BD382" s="198"/>
      <c r="BE382" s="21"/>
      <c r="BF382" s="21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50" customHeight="1" x14ac:dyDescent="0.25">
      <c r="A383" s="17"/>
      <c r="B383" s="18"/>
      <c r="C383" s="19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0"/>
      <c r="AQ383" s="23"/>
      <c r="AR383" s="20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198"/>
      <c r="BE383" s="18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42.5" customHeight="1" x14ac:dyDescent="0.25">
      <c r="A384" s="17"/>
      <c r="B384" s="18"/>
      <c r="C384" s="19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0"/>
      <c r="AQ384" s="23"/>
      <c r="AR384" s="20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0"/>
      <c r="BD384" s="198"/>
      <c r="BE384" s="18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59.75" customHeight="1" x14ac:dyDescent="0.25">
      <c r="A385" s="17"/>
      <c r="B385" s="18"/>
      <c r="C385" s="19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198"/>
      <c r="AU385" s="20"/>
      <c r="AV385" s="21"/>
      <c r="AW385" s="21"/>
      <c r="AX385" s="21"/>
      <c r="AY385" s="21"/>
      <c r="AZ385" s="21"/>
      <c r="BA385" s="21"/>
      <c r="BB385" s="21"/>
      <c r="BC385" s="21"/>
      <c r="BD385" s="198"/>
      <c r="BE385" s="18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59.75" customHeight="1" x14ac:dyDescent="0.25">
      <c r="A386" s="17"/>
      <c r="B386" s="18"/>
      <c r="C386" s="19"/>
      <c r="D386" s="19"/>
      <c r="E386" s="19"/>
      <c r="F386" s="20"/>
      <c r="G386" s="18"/>
      <c r="H386" s="18"/>
      <c r="I386" s="18"/>
      <c r="J386" s="18"/>
      <c r="K386" s="18"/>
      <c r="L386" s="20"/>
      <c r="M386" s="241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8"/>
      <c r="BE386" s="18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59.75" customHeight="1" x14ac:dyDescent="0.25">
      <c r="A387" s="17"/>
      <c r="B387" s="18"/>
      <c r="C387" s="19"/>
      <c r="D387" s="19"/>
      <c r="E387" s="19"/>
      <c r="F387" s="20"/>
      <c r="G387" s="18"/>
      <c r="H387" s="18"/>
      <c r="I387" s="18"/>
      <c r="J387" s="18"/>
      <c r="K387" s="18"/>
      <c r="L387" s="20"/>
      <c r="M387" s="242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8"/>
      <c r="BE387" s="18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5" customHeight="1" x14ac:dyDescent="0.25">
      <c r="A388" s="17"/>
      <c r="B388" s="18"/>
      <c r="C388" s="19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8"/>
      <c r="BE388" s="21"/>
      <c r="BF388" s="21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56.75" customHeight="1" x14ac:dyDescent="0.25">
      <c r="A389" s="17"/>
      <c r="B389" s="18"/>
      <c r="C389" s="19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8"/>
      <c r="BE389" s="18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6" customHeight="1" x14ac:dyDescent="0.25">
      <c r="A390" s="17"/>
      <c r="B390" s="18"/>
      <c r="C390" s="19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8"/>
      <c r="BE390" s="21"/>
      <c r="BF390" s="21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52.25" customHeight="1" x14ac:dyDescent="0.25">
      <c r="A391" s="17"/>
      <c r="B391" s="18"/>
      <c r="C391" s="19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18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9.25" customHeight="1" x14ac:dyDescent="0.25">
      <c r="A392" s="17"/>
      <c r="B392" s="18"/>
      <c r="C392" s="19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8"/>
      <c r="BE392" s="21"/>
      <c r="BF392" s="21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9.25" customHeight="1" x14ac:dyDescent="0.25">
      <c r="A393" s="17"/>
      <c r="B393" s="18"/>
      <c r="C393" s="19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2"/>
      <c r="AM393" s="21"/>
      <c r="AN393" s="21"/>
      <c r="AO393" s="21"/>
      <c r="AP393" s="21"/>
      <c r="AQ393" s="21"/>
      <c r="AR393" s="21"/>
      <c r="AS393" s="21"/>
      <c r="AT393" s="182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18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89" customHeight="1" x14ac:dyDescent="0.25">
      <c r="A394" s="17"/>
      <c r="B394" s="18"/>
      <c r="C394" s="19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198"/>
      <c r="AM394" s="20"/>
      <c r="AN394" s="20"/>
      <c r="AO394" s="21"/>
      <c r="AP394" s="21"/>
      <c r="AQ394" s="21"/>
      <c r="AR394" s="21"/>
      <c r="AS394" s="21"/>
      <c r="AT394" s="198"/>
      <c r="AU394" s="23"/>
      <c r="AV394" s="21"/>
      <c r="AW394" s="21"/>
      <c r="AX394" s="21"/>
      <c r="AY394" s="21"/>
      <c r="AZ394" s="21"/>
      <c r="BA394" s="21"/>
      <c r="BB394" s="21"/>
      <c r="BC394" s="21"/>
      <c r="BD394" s="198"/>
      <c r="BE394" s="21"/>
      <c r="BF394" s="21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89" customHeight="1" x14ac:dyDescent="0.25">
      <c r="A395" s="17"/>
      <c r="B395" s="18"/>
      <c r="C395" s="19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198"/>
      <c r="AM395" s="20"/>
      <c r="AN395" s="20"/>
      <c r="AO395" s="21"/>
      <c r="AP395" s="21"/>
      <c r="AQ395" s="21"/>
      <c r="AR395" s="21"/>
      <c r="AS395" s="21"/>
      <c r="AT395" s="198"/>
      <c r="AU395" s="23"/>
      <c r="AV395" s="21"/>
      <c r="AW395" s="21"/>
      <c r="AX395" s="21"/>
      <c r="AY395" s="21"/>
      <c r="AZ395" s="21"/>
      <c r="BA395" s="21"/>
      <c r="BB395" s="21"/>
      <c r="BC395" s="21"/>
      <c r="BD395" s="198"/>
      <c r="BE395" s="23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4.75" customHeight="1" x14ac:dyDescent="0.25">
      <c r="A396" s="17"/>
      <c r="B396" s="18"/>
      <c r="C396" s="19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8"/>
      <c r="BE396" s="21"/>
      <c r="BF396" s="21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7" customHeight="1" x14ac:dyDescent="0.25">
      <c r="A397" s="17"/>
      <c r="B397" s="18"/>
      <c r="C397" s="19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8"/>
      <c r="BE397" s="18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52.25" customHeight="1" x14ac:dyDescent="0.25">
      <c r="A398" s="17"/>
      <c r="B398" s="18"/>
      <c r="C398" s="19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8"/>
      <c r="BE398" s="18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92" customHeight="1" x14ac:dyDescent="0.25">
      <c r="A399" s="17"/>
      <c r="B399" s="18"/>
      <c r="C399" s="19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8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8"/>
      <c r="BE399" s="18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92" customHeight="1" x14ac:dyDescent="0.25">
      <c r="A400" s="17"/>
      <c r="B400" s="18"/>
      <c r="C400" s="19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8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8"/>
      <c r="BE400" s="18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6" customHeight="1" x14ac:dyDescent="0.25">
      <c r="A401" s="17"/>
      <c r="B401" s="18"/>
      <c r="C401" s="19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1"/>
      <c r="AJ401" s="21"/>
      <c r="AK401" s="21"/>
      <c r="AL401" s="198"/>
      <c r="AM401" s="21"/>
      <c r="AN401" s="21"/>
      <c r="AO401" s="21"/>
      <c r="AP401" s="21"/>
      <c r="AQ401" s="21"/>
      <c r="AR401" s="21"/>
      <c r="AS401" s="21"/>
      <c r="AT401" s="198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8"/>
      <c r="BE401" s="21"/>
      <c r="BF401" s="21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92" customHeight="1" x14ac:dyDescent="0.25">
      <c r="A402" s="17"/>
      <c r="B402" s="18"/>
      <c r="C402" s="19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8"/>
      <c r="BE402" s="18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92" customHeight="1" x14ac:dyDescent="0.25">
      <c r="A403" s="17"/>
      <c r="B403" s="18"/>
      <c r="C403" s="19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98"/>
      <c r="BE403" s="18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92" customHeight="1" x14ac:dyDescent="0.25">
      <c r="A404" s="17"/>
      <c r="B404" s="18"/>
      <c r="C404" s="19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8"/>
      <c r="BE404" s="18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92" customHeight="1" x14ac:dyDescent="0.25">
      <c r="A405" s="17"/>
      <c r="B405" s="18"/>
      <c r="C405" s="19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8"/>
      <c r="BE405" s="183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92" customHeight="1" x14ac:dyDescent="0.25">
      <c r="A406" s="17"/>
      <c r="B406" s="18"/>
      <c r="C406" s="19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8"/>
      <c r="BE406" s="21"/>
      <c r="BF406" s="21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2" customHeight="1" x14ac:dyDescent="0.25">
      <c r="A407" s="17"/>
      <c r="B407" s="18"/>
      <c r="C407" s="19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8"/>
      <c r="BE407" s="183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92" customHeight="1" x14ac:dyDescent="0.25">
      <c r="A408" s="17"/>
      <c r="B408" s="18"/>
      <c r="C408" s="19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8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8"/>
      <c r="BE408" s="18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92" customHeight="1" x14ac:dyDescent="0.25">
      <c r="A409" s="17"/>
      <c r="B409" s="18"/>
      <c r="C409" s="19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8"/>
      <c r="BE409" s="21"/>
      <c r="BF409" s="20"/>
      <c r="BG409" s="20"/>
      <c r="BH409" s="20"/>
      <c r="BI409" s="23"/>
      <c r="BJ409" s="20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92" customHeight="1" x14ac:dyDescent="0.25">
      <c r="A410" s="17"/>
      <c r="B410" s="18"/>
      <c r="C410" s="19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8"/>
      <c r="BE410" s="18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92" customHeight="1" x14ac:dyDescent="0.25">
      <c r="A411" s="17"/>
      <c r="B411" s="18"/>
      <c r="C411" s="19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1"/>
      <c r="P411" s="20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8"/>
      <c r="BE411" s="183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5" customHeight="1" x14ac:dyDescent="0.25">
      <c r="A412" s="17"/>
      <c r="B412" s="18"/>
      <c r="C412" s="19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1"/>
      <c r="AJ412" s="21"/>
      <c r="AK412" s="21"/>
      <c r="AL412" s="198"/>
      <c r="AM412" s="21"/>
      <c r="AN412" s="20"/>
      <c r="AO412" s="21"/>
      <c r="AP412" s="21"/>
      <c r="AQ412" s="21"/>
      <c r="AR412" s="21"/>
      <c r="AS412" s="21"/>
      <c r="AT412" s="198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8"/>
      <c r="BE412" s="21"/>
      <c r="BF412" s="21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92" customHeight="1" x14ac:dyDescent="0.25">
      <c r="A413" s="17"/>
      <c r="B413" s="18"/>
      <c r="C413" s="19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8"/>
      <c r="BE413" s="18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92" customHeight="1" x14ac:dyDescent="0.25">
      <c r="A414" s="17"/>
      <c r="B414" s="18"/>
      <c r="C414" s="19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8"/>
      <c r="BE414" s="183"/>
      <c r="BF414" s="23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92" customHeight="1" x14ac:dyDescent="0.25">
      <c r="A415" s="17"/>
      <c r="B415" s="18"/>
      <c r="C415" s="19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8"/>
      <c r="BE415" s="18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92" customHeight="1" x14ac:dyDescent="0.25">
      <c r="A416" s="17"/>
      <c r="B416" s="18"/>
      <c r="C416" s="19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8"/>
      <c r="BE416" s="183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2" customHeight="1" x14ac:dyDescent="0.25">
      <c r="A417" s="17"/>
      <c r="B417" s="18"/>
      <c r="C417" s="19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8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98"/>
      <c r="BE417" s="183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92" customHeight="1" x14ac:dyDescent="0.25">
      <c r="A418" s="17"/>
      <c r="B418" s="18"/>
      <c r="C418" s="19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98"/>
      <c r="BE418" s="183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92" customHeight="1" x14ac:dyDescent="0.25">
      <c r="A419" s="17"/>
      <c r="B419" s="18"/>
      <c r="C419" s="19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98"/>
      <c r="AM419" s="21"/>
      <c r="AN419" s="20"/>
      <c r="AO419" s="21"/>
      <c r="AP419" s="21"/>
      <c r="AQ419" s="21"/>
      <c r="AR419" s="21"/>
      <c r="AS419" s="21"/>
      <c r="AT419" s="198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8"/>
      <c r="BE419" s="21"/>
      <c r="BF419" s="21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92" customHeight="1" x14ac:dyDescent="0.25">
      <c r="A420" s="17"/>
      <c r="B420" s="18"/>
      <c r="C420" s="19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8"/>
      <c r="BE420" s="183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92" customHeight="1" x14ac:dyDescent="0.25">
      <c r="A421" s="17"/>
      <c r="B421" s="18"/>
      <c r="C421" s="19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98"/>
      <c r="BE421" s="183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92" customHeight="1" x14ac:dyDescent="0.25">
      <c r="A422" s="17"/>
      <c r="B422" s="18"/>
      <c r="C422" s="19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98"/>
      <c r="BE422" s="183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92" customHeight="1" x14ac:dyDescent="0.25">
      <c r="A423" s="17"/>
      <c r="B423" s="18"/>
      <c r="C423" s="19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8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8"/>
      <c r="BE423" s="183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92" customHeight="1" x14ac:dyDescent="0.25">
      <c r="A424" s="17"/>
      <c r="B424" s="18"/>
      <c r="C424" s="19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8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98"/>
      <c r="BE424" s="183"/>
      <c r="BF424" s="23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92" customHeight="1" x14ac:dyDescent="0.25">
      <c r="A425" s="17"/>
      <c r="B425" s="18"/>
      <c r="C425" s="19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8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98"/>
      <c r="BE425" s="183"/>
      <c r="BF425" s="23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9.25" customHeight="1" x14ac:dyDescent="0.25">
      <c r="A426" s="17"/>
      <c r="B426" s="18"/>
      <c r="C426" s="19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98"/>
      <c r="BE426" s="23"/>
      <c r="BF426" s="23"/>
      <c r="BG426" s="20"/>
      <c r="BH426" s="20"/>
      <c r="BI426" s="23"/>
      <c r="BJ426" s="20"/>
      <c r="BK426" s="23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62" customHeight="1" x14ac:dyDescent="0.25">
      <c r="A427" s="17"/>
      <c r="B427" s="18"/>
      <c r="C427" s="19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98"/>
      <c r="BE427" s="23"/>
      <c r="BF427" s="23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51.5" customHeight="1" x14ac:dyDescent="0.25">
      <c r="A428" s="17"/>
      <c r="B428" s="18"/>
      <c r="C428" s="19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8"/>
      <c r="BE428" s="23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14.5" customHeight="1" x14ac:dyDescent="0.25">
      <c r="A429" s="17"/>
      <c r="B429" s="18"/>
      <c r="C429" s="19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8"/>
      <c r="BE429" s="23"/>
      <c r="BF429" s="23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9.5" customHeight="1" x14ac:dyDescent="0.25">
      <c r="A430" s="17"/>
      <c r="B430" s="18"/>
      <c r="C430" s="19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3"/>
      <c r="AJ430" s="20"/>
      <c r="AK430" s="21"/>
      <c r="AL430" s="198"/>
      <c r="AM430" s="23"/>
      <c r="AN430" s="20"/>
      <c r="AO430" s="21"/>
      <c r="AP430" s="21"/>
      <c r="AQ430" s="21"/>
      <c r="AR430" s="21"/>
      <c r="AS430" s="21"/>
      <c r="AT430" s="198"/>
      <c r="AU430" s="23"/>
      <c r="AV430" s="21"/>
      <c r="AW430" s="21"/>
      <c r="AX430" s="21"/>
      <c r="AY430" s="21"/>
      <c r="AZ430" s="21"/>
      <c r="BA430" s="21"/>
      <c r="BB430" s="21"/>
      <c r="BC430" s="21"/>
      <c r="BD430" s="198"/>
      <c r="BE430" s="23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26.75" customHeight="1" x14ac:dyDescent="0.25">
      <c r="A431" s="17"/>
      <c r="B431" s="18"/>
      <c r="C431" s="19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8"/>
      <c r="BE431" s="183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26.75" customHeight="1" x14ac:dyDescent="0.25">
      <c r="A432" s="17"/>
      <c r="B432" s="18"/>
      <c r="C432" s="19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3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98"/>
      <c r="BE432" s="183"/>
      <c r="BF432" s="23"/>
      <c r="BG432" s="20"/>
      <c r="BH432" s="20"/>
      <c r="BI432" s="23"/>
      <c r="BJ432" s="20"/>
      <c r="BK432" s="20"/>
      <c r="BL432" s="23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26.75" customHeight="1" x14ac:dyDescent="0.25">
      <c r="A433" s="17"/>
      <c r="B433" s="18"/>
      <c r="C433" s="19"/>
      <c r="D433" s="19"/>
      <c r="E433" s="19"/>
      <c r="F433" s="20"/>
      <c r="G433" s="18"/>
      <c r="H433" s="18"/>
      <c r="I433" s="18"/>
      <c r="J433" s="18"/>
      <c r="K433" s="18"/>
      <c r="L433" s="66"/>
      <c r="M433" s="66"/>
      <c r="N433" s="66"/>
      <c r="O433" s="28"/>
      <c r="P433" s="66"/>
      <c r="Q433" s="66"/>
      <c r="R433" s="66"/>
      <c r="S433" s="66"/>
      <c r="T433" s="66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8"/>
      <c r="BE433" s="183"/>
      <c r="BF433" s="23"/>
      <c r="BG433" s="20"/>
      <c r="BH433" s="20"/>
      <c r="BI433" s="23"/>
      <c r="BJ433" s="20"/>
      <c r="BK433" s="20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26.75" customHeight="1" x14ac:dyDescent="0.25">
      <c r="A434" s="17"/>
      <c r="B434" s="18"/>
      <c r="C434" s="19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98"/>
      <c r="BE434" s="183"/>
      <c r="BF434" s="23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39.25" customHeight="1" x14ac:dyDescent="0.25">
      <c r="A435" s="17"/>
      <c r="B435" s="18"/>
      <c r="C435" s="19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3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8"/>
      <c r="BE435" s="23"/>
      <c r="BF435" s="23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54.5" customHeight="1" x14ac:dyDescent="0.25">
      <c r="A436" s="17"/>
      <c r="B436" s="18"/>
      <c r="C436" s="19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21"/>
      <c r="AW436" s="21"/>
      <c r="AX436" s="21"/>
      <c r="AY436" s="21"/>
      <c r="AZ436" s="21"/>
      <c r="BA436" s="21"/>
      <c r="BB436" s="21"/>
      <c r="BC436" s="21"/>
      <c r="BD436" s="198"/>
      <c r="BE436" s="183"/>
      <c r="BF436" s="23"/>
      <c r="BG436" s="20"/>
      <c r="BH436" s="20"/>
      <c r="BI436" s="23"/>
      <c r="BJ436" s="20"/>
      <c r="BK436" s="20"/>
      <c r="BL436" s="23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19.75" customHeight="1" x14ac:dyDescent="0.25">
      <c r="A437" s="17"/>
      <c r="B437" s="18"/>
      <c r="C437" s="19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3"/>
      <c r="AJ437" s="23"/>
      <c r="AK437" s="21"/>
      <c r="AL437" s="198"/>
      <c r="AM437" s="20"/>
      <c r="AN437" s="20"/>
      <c r="AO437" s="21"/>
      <c r="AP437" s="21"/>
      <c r="AQ437" s="21"/>
      <c r="AR437" s="21"/>
      <c r="AS437" s="21"/>
      <c r="AT437" s="198"/>
      <c r="AU437" s="23"/>
      <c r="AV437" s="21"/>
      <c r="AW437" s="21"/>
      <c r="AX437" s="21"/>
      <c r="AY437" s="21"/>
      <c r="AZ437" s="21"/>
      <c r="BA437" s="21"/>
      <c r="BB437" s="21"/>
      <c r="BC437" s="21"/>
      <c r="BD437" s="198"/>
      <c r="BE437" s="23"/>
      <c r="BF437" s="23"/>
      <c r="BG437" s="20"/>
      <c r="BH437" s="20"/>
      <c r="BI437" s="23"/>
      <c r="BJ437" s="20"/>
      <c r="BK437" s="20"/>
      <c r="BL437" s="23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6" customHeight="1" x14ac:dyDescent="0.25">
      <c r="A438" s="17"/>
      <c r="B438" s="18"/>
      <c r="C438" s="19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1"/>
      <c r="AJ438" s="21"/>
      <c r="AK438" s="21"/>
      <c r="AL438" s="198"/>
      <c r="AM438" s="21"/>
      <c r="AN438" s="21"/>
      <c r="AO438" s="21"/>
      <c r="AP438" s="21"/>
      <c r="AQ438" s="21"/>
      <c r="AR438" s="21"/>
      <c r="AS438" s="21"/>
      <c r="AT438" s="198"/>
      <c r="AU438" s="21"/>
      <c r="AV438" s="21"/>
      <c r="AW438" s="21"/>
      <c r="AX438" s="21"/>
      <c r="AY438" s="21"/>
      <c r="AZ438" s="21"/>
      <c r="BA438" s="21"/>
      <c r="BB438" s="21"/>
      <c r="BC438" s="21"/>
      <c r="BD438" s="198"/>
      <c r="BE438" s="21"/>
      <c r="BF438" s="21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62" customHeight="1" x14ac:dyDescent="0.25">
      <c r="A439" s="17"/>
      <c r="B439" s="18"/>
      <c r="C439" s="19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98"/>
      <c r="BE439" s="23"/>
      <c r="BF439" s="23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51.5" customHeight="1" x14ac:dyDescent="0.25">
      <c r="A440" s="17"/>
      <c r="B440" s="18"/>
      <c r="C440" s="19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98"/>
      <c r="BE440" s="183"/>
      <c r="BF440" s="23"/>
      <c r="BG440" s="20"/>
      <c r="BH440" s="20"/>
      <c r="BI440" s="23"/>
      <c r="BJ440" s="20"/>
      <c r="BK440" s="20"/>
      <c r="BL440" s="23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36.5" customHeight="1" x14ac:dyDescent="0.25">
      <c r="A441" s="17"/>
      <c r="B441" s="18"/>
      <c r="C441" s="19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98"/>
      <c r="BE441" s="23"/>
      <c r="BF441" s="23"/>
      <c r="BG441" s="20"/>
      <c r="BH441" s="20"/>
      <c r="BI441" s="23"/>
      <c r="BJ441" s="20"/>
      <c r="BK441" s="23"/>
      <c r="BL441" s="23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9.25" customHeight="1" x14ac:dyDescent="0.25">
      <c r="A442" s="17"/>
      <c r="B442" s="18"/>
      <c r="C442" s="19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98"/>
      <c r="BE442" s="183"/>
      <c r="BF442" s="23"/>
      <c r="BG442" s="20"/>
      <c r="BH442" s="20"/>
      <c r="BI442" s="23"/>
      <c r="BJ442" s="20"/>
      <c r="BK442" s="20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11.5" customHeight="1" x14ac:dyDescent="0.25">
      <c r="A443" s="17"/>
      <c r="B443" s="18"/>
      <c r="C443" s="19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98"/>
      <c r="BE443" s="183"/>
      <c r="BF443" s="23"/>
      <c r="BG443" s="20"/>
      <c r="BH443" s="20"/>
      <c r="BI443" s="23"/>
      <c r="BJ443" s="20"/>
      <c r="BK443" s="20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14.5" customHeight="1" x14ac:dyDescent="0.25">
      <c r="A444" s="17"/>
      <c r="B444" s="18"/>
      <c r="C444" s="19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8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8"/>
      <c r="BE444" s="183"/>
      <c r="BF444" s="23"/>
      <c r="BG444" s="20"/>
      <c r="BH444" s="20"/>
      <c r="BI444" s="23"/>
      <c r="BJ444" s="20"/>
      <c r="BK444" s="20"/>
      <c r="BL444" s="23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89.75" customHeight="1" x14ac:dyDescent="0.25">
      <c r="A445" s="17"/>
      <c r="B445" s="18"/>
      <c r="C445" s="19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0"/>
      <c r="BC445" s="20"/>
      <c r="BD445" s="198"/>
      <c r="BE445" s="23"/>
      <c r="BF445" s="23"/>
      <c r="BG445" s="20"/>
      <c r="BH445" s="20"/>
      <c r="BI445" s="23"/>
      <c r="BJ445" s="20"/>
      <c r="BK445" s="20"/>
      <c r="BL445" s="23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94.25" customHeight="1" x14ac:dyDescent="0.25">
      <c r="A446" s="17"/>
      <c r="B446" s="18"/>
      <c r="C446" s="19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198"/>
      <c r="AU446" s="20"/>
      <c r="AV446" s="21"/>
      <c r="AW446" s="21"/>
      <c r="AX446" s="21"/>
      <c r="AY446" s="21"/>
      <c r="AZ446" s="21"/>
      <c r="BA446" s="21"/>
      <c r="BB446" s="21"/>
      <c r="BC446" s="21"/>
      <c r="BD446" s="198"/>
      <c r="BE446" s="183"/>
      <c r="BF446" s="23"/>
      <c r="BG446" s="20"/>
      <c r="BH446" s="20"/>
      <c r="BI446" s="23"/>
      <c r="BJ446" s="20"/>
      <c r="BK446" s="20"/>
      <c r="BL446" s="23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94.25" customHeight="1" x14ac:dyDescent="0.25">
      <c r="A447" s="17"/>
      <c r="B447" s="18"/>
      <c r="C447" s="19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198"/>
      <c r="AU447" s="20"/>
      <c r="AV447" s="21"/>
      <c r="AW447" s="21"/>
      <c r="AX447" s="21"/>
      <c r="AY447" s="21"/>
      <c r="AZ447" s="21"/>
      <c r="BA447" s="21"/>
      <c r="BB447" s="21"/>
      <c r="BC447" s="21"/>
      <c r="BD447" s="198"/>
      <c r="BE447" s="183"/>
      <c r="BF447" s="23"/>
      <c r="BG447" s="20"/>
      <c r="BH447" s="20"/>
      <c r="BI447" s="23"/>
      <c r="BJ447" s="20"/>
      <c r="BK447" s="20"/>
      <c r="BL447" s="23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64.25" customHeight="1" x14ac:dyDescent="0.25">
      <c r="A448" s="17"/>
      <c r="B448" s="18"/>
      <c r="C448" s="19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8"/>
      <c r="BE448" s="183"/>
      <c r="BF448" s="23"/>
      <c r="BG448" s="20"/>
      <c r="BH448" s="20"/>
      <c r="BI448" s="23"/>
      <c r="BJ448" s="20"/>
      <c r="BK448" s="21"/>
      <c r="BL448" s="20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94.25" customHeight="1" x14ac:dyDescent="0.25">
      <c r="A449" s="17"/>
      <c r="B449" s="18"/>
      <c r="C449" s="19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198"/>
      <c r="AU449" s="20"/>
      <c r="AV449" s="21"/>
      <c r="AW449" s="21"/>
      <c r="AX449" s="21"/>
      <c r="AY449" s="21"/>
      <c r="AZ449" s="21"/>
      <c r="BA449" s="21"/>
      <c r="BB449" s="21"/>
      <c r="BC449" s="21"/>
      <c r="BD449" s="198"/>
      <c r="BE449" s="183"/>
      <c r="BF449" s="23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94.25" customHeight="1" x14ac:dyDescent="0.25">
      <c r="A450" s="17"/>
      <c r="B450" s="18"/>
      <c r="C450" s="19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8"/>
      <c r="BE450" s="183"/>
      <c r="BF450" s="23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31.75" customHeight="1" x14ac:dyDescent="0.25">
      <c r="A451" s="17"/>
      <c r="B451" s="18"/>
      <c r="C451" s="19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0"/>
      <c r="BC451" s="20"/>
      <c r="BD451" s="20"/>
      <c r="BE451" s="183"/>
      <c r="BF451" s="23"/>
      <c r="BG451" s="20"/>
      <c r="BH451" s="20"/>
      <c r="BI451" s="29"/>
      <c r="BJ451" s="20"/>
      <c r="BK451" s="29"/>
      <c r="BL451" s="20"/>
      <c r="BM451" s="20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31.75" customHeight="1" x14ac:dyDescent="0.25">
      <c r="A452" s="17"/>
      <c r="B452" s="18"/>
      <c r="C452" s="19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8"/>
      <c r="BE452" s="183"/>
      <c r="BF452" s="23"/>
      <c r="BG452" s="20"/>
      <c r="BH452" s="20"/>
      <c r="BI452" s="29"/>
      <c r="BJ452" s="20"/>
      <c r="BK452" s="29"/>
      <c r="BL452" s="20"/>
      <c r="BM452" s="20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82.25" customHeight="1" x14ac:dyDescent="0.25">
      <c r="A453" s="17"/>
      <c r="B453" s="18"/>
      <c r="C453" s="19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0"/>
      <c r="BC453" s="20"/>
      <c r="BD453" s="198"/>
      <c r="BE453" s="23"/>
      <c r="BF453" s="23"/>
      <c r="BG453" s="20"/>
      <c r="BH453" s="20"/>
      <c r="BI453" s="23"/>
      <c r="BJ453" s="20"/>
      <c r="BK453" s="20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82.25" customHeight="1" x14ac:dyDescent="0.25">
      <c r="A454" s="17"/>
      <c r="B454" s="18"/>
      <c r="C454" s="19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0"/>
      <c r="BC454" s="20"/>
      <c r="BD454" s="198"/>
      <c r="BE454" s="183"/>
      <c r="BF454" s="23"/>
      <c r="BG454" s="20"/>
      <c r="BH454" s="20"/>
      <c r="BI454" s="23"/>
      <c r="BJ454" s="20"/>
      <c r="BK454" s="20"/>
      <c r="BL454" s="23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77" customHeight="1" x14ac:dyDescent="0.25">
      <c r="A455" s="17"/>
      <c r="B455" s="18"/>
      <c r="C455" s="19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0"/>
      <c r="BC455" s="20"/>
      <c r="BD455" s="198"/>
      <c r="BE455" s="23"/>
      <c r="BF455" s="23"/>
      <c r="BG455" s="20"/>
      <c r="BH455" s="20"/>
      <c r="BI455" s="23"/>
      <c r="BJ455" s="20"/>
      <c r="BK455" s="20"/>
      <c r="BL455" s="23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77" customHeight="1" x14ac:dyDescent="0.25">
      <c r="A456" s="17"/>
      <c r="B456" s="18"/>
      <c r="C456" s="19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98"/>
      <c r="BE456" s="183"/>
      <c r="BF456" s="23"/>
      <c r="BG456" s="20"/>
      <c r="BH456" s="20"/>
      <c r="BI456" s="23"/>
      <c r="BJ456" s="20"/>
      <c r="BK456" s="20"/>
      <c r="BL456" s="23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77" customHeight="1" x14ac:dyDescent="0.25">
      <c r="A457" s="17"/>
      <c r="B457" s="18"/>
      <c r="C457" s="19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98"/>
      <c r="BE457" s="183"/>
      <c r="BF457" s="23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67.25" customHeight="1" x14ac:dyDescent="0.25">
      <c r="A458" s="17"/>
      <c r="B458" s="18"/>
      <c r="C458" s="19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3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0"/>
      <c r="BC458" s="20"/>
      <c r="BD458" s="198"/>
      <c r="BE458" s="23"/>
      <c r="BF458" s="23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67.25" customHeight="1" x14ac:dyDescent="0.25">
      <c r="A459" s="17"/>
      <c r="B459" s="18"/>
      <c r="C459" s="19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8"/>
      <c r="BE459" s="183"/>
      <c r="BF459" s="23"/>
      <c r="BG459" s="20"/>
      <c r="BH459" s="20"/>
      <c r="BI459" s="23"/>
      <c r="BJ459" s="20"/>
      <c r="BK459" s="20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67.25" customHeight="1" x14ac:dyDescent="0.25">
      <c r="A460" s="17"/>
      <c r="B460" s="18"/>
      <c r="C460" s="19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98"/>
      <c r="BE460" s="183"/>
      <c r="BF460" s="23"/>
      <c r="BG460" s="20"/>
      <c r="BH460" s="20"/>
      <c r="BI460" s="23"/>
      <c r="BJ460" s="20"/>
      <c r="BK460" s="20"/>
      <c r="BL460" s="23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8.75" customHeight="1" x14ac:dyDescent="0.25">
      <c r="A461" s="17"/>
      <c r="B461" s="18"/>
      <c r="C461" s="19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0"/>
      <c r="AJ461" s="20"/>
      <c r="AK461" s="21"/>
      <c r="AL461" s="198"/>
      <c r="AM461" s="20"/>
      <c r="AN461" s="20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98"/>
      <c r="BE461" s="23"/>
      <c r="BF461" s="20"/>
      <c r="BG461" s="20"/>
      <c r="BH461" s="20"/>
      <c r="BI461" s="23"/>
      <c r="BJ461" s="20"/>
      <c r="BK461" s="20"/>
      <c r="BL461" s="23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38.5" customHeight="1" x14ac:dyDescent="0.25">
      <c r="A462" s="17"/>
      <c r="B462" s="18"/>
      <c r="C462" s="19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3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182"/>
      <c r="AE462" s="21"/>
      <c r="AF462" s="21"/>
      <c r="AG462" s="21"/>
      <c r="AH462" s="20"/>
      <c r="AI462" s="20"/>
      <c r="AJ462" s="20"/>
      <c r="AK462" s="21"/>
      <c r="AL462" s="198"/>
      <c r="AM462" s="20"/>
      <c r="AN462" s="20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3"/>
      <c r="BF462" s="23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53.75" customHeight="1" x14ac:dyDescent="0.25">
      <c r="A463" s="17"/>
      <c r="B463" s="18"/>
      <c r="C463" s="19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182"/>
      <c r="AE463" s="21"/>
      <c r="AF463" s="21"/>
      <c r="AG463" s="21"/>
      <c r="AH463" s="20"/>
      <c r="AI463" s="20"/>
      <c r="AJ463" s="20"/>
      <c r="AK463" s="21"/>
      <c r="AL463" s="198"/>
      <c r="AM463" s="20"/>
      <c r="AN463" s="20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8"/>
      <c r="BE463" s="183"/>
      <c r="BF463" s="23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8.75" customHeight="1" x14ac:dyDescent="0.25">
      <c r="A464" s="17"/>
      <c r="B464" s="18"/>
      <c r="C464" s="19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8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182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8"/>
      <c r="BE464" s="183"/>
      <c r="BF464" s="23"/>
      <c r="BG464" s="20"/>
      <c r="BH464" s="20"/>
      <c r="BI464" s="23"/>
      <c r="BJ464" s="20"/>
      <c r="BK464" s="20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8.75" customHeight="1" x14ac:dyDescent="0.25">
      <c r="A465" s="17"/>
      <c r="B465" s="18"/>
      <c r="C465" s="19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198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198"/>
      <c r="AE465" s="23"/>
      <c r="AF465" s="23"/>
      <c r="AG465" s="23"/>
      <c r="AH465" s="20"/>
      <c r="AI465" s="21"/>
      <c r="AJ465" s="21"/>
      <c r="AK465" s="21"/>
      <c r="AL465" s="198"/>
      <c r="AM465" s="20"/>
      <c r="AN465" s="20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8"/>
      <c r="BE465" s="183"/>
      <c r="BF465" s="23"/>
      <c r="BG465" s="20"/>
      <c r="BH465" s="20"/>
      <c r="BI465" s="23"/>
      <c r="BJ465" s="20"/>
      <c r="BK465" s="20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8.75" customHeight="1" x14ac:dyDescent="0.25">
      <c r="A466" s="17"/>
      <c r="B466" s="18"/>
      <c r="C466" s="19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0"/>
      <c r="BD466" s="198"/>
      <c r="BE466" s="23"/>
      <c r="BF466" s="23"/>
      <c r="BG466" s="20"/>
      <c r="BH466" s="20"/>
      <c r="BI466" s="23"/>
      <c r="BJ466" s="20"/>
      <c r="BK466" s="20"/>
      <c r="BL466" s="23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59" customHeight="1" x14ac:dyDescent="0.25">
      <c r="A467" s="17"/>
      <c r="B467" s="18"/>
      <c r="C467" s="19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8"/>
      <c r="BE467" s="183"/>
      <c r="BF467" s="23"/>
      <c r="BG467" s="20"/>
      <c r="BH467" s="20"/>
      <c r="BI467" s="23"/>
      <c r="BJ467" s="20"/>
      <c r="BK467" s="20"/>
      <c r="BL467" s="23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59" customHeight="1" x14ac:dyDescent="0.25">
      <c r="A468" s="17"/>
      <c r="B468" s="18"/>
      <c r="C468" s="19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8"/>
      <c r="BE468" s="183"/>
      <c r="BF468" s="23"/>
      <c r="BG468" s="20"/>
      <c r="BH468" s="20"/>
      <c r="BI468" s="23"/>
      <c r="BJ468" s="20"/>
      <c r="BK468" s="20"/>
      <c r="BL468" s="23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41.5" customHeight="1" x14ac:dyDescent="0.25">
      <c r="A469" s="17"/>
      <c r="B469" s="18"/>
      <c r="C469" s="19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98"/>
      <c r="BE469" s="183"/>
      <c r="BF469" s="23"/>
      <c r="BG469" s="20"/>
      <c r="BH469" s="20"/>
      <c r="BI469" s="23"/>
      <c r="BJ469" s="20"/>
      <c r="BK469" s="20"/>
      <c r="BL469" s="23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8.75" customHeight="1" x14ac:dyDescent="0.25">
      <c r="A470" s="17"/>
      <c r="B470" s="18"/>
      <c r="C470" s="19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198"/>
      <c r="AE470" s="23"/>
      <c r="AF470" s="23"/>
      <c r="AG470" s="23"/>
      <c r="AH470" s="23"/>
      <c r="AI470" s="21"/>
      <c r="AJ470" s="21"/>
      <c r="AK470" s="21"/>
      <c r="AL470" s="198"/>
      <c r="AM470" s="20"/>
      <c r="AN470" s="20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98"/>
      <c r="BE470" s="23"/>
      <c r="BF470" s="23"/>
      <c r="BG470" s="20"/>
      <c r="BH470" s="20"/>
      <c r="BI470" s="23"/>
      <c r="BJ470" s="20"/>
      <c r="BK470" s="20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63.5" customHeight="1" x14ac:dyDescent="0.25">
      <c r="A471" s="17"/>
      <c r="B471" s="18"/>
      <c r="C471" s="19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8"/>
      <c r="O471" s="23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198"/>
      <c r="AE471" s="23"/>
      <c r="AF471" s="23"/>
      <c r="AG471" s="23"/>
      <c r="AH471" s="23"/>
      <c r="AI471" s="21"/>
      <c r="AJ471" s="21"/>
      <c r="AK471" s="21"/>
      <c r="AL471" s="198"/>
      <c r="AM471" s="20"/>
      <c r="AN471" s="20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98"/>
      <c r="BE471" s="20"/>
      <c r="BF471" s="20"/>
      <c r="BG471" s="20"/>
      <c r="BH471" s="20"/>
      <c r="BI471" s="23"/>
      <c r="BJ471" s="20"/>
      <c r="BK471" s="20"/>
      <c r="BL471" s="23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6" customHeight="1" x14ac:dyDescent="0.25">
      <c r="A472" s="17"/>
      <c r="B472" s="18"/>
      <c r="C472" s="19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3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1"/>
      <c r="AL472" s="198"/>
      <c r="AM472" s="23"/>
      <c r="AN472" s="23"/>
      <c r="AO472" s="21"/>
      <c r="AP472" s="21"/>
      <c r="AQ472" s="21"/>
      <c r="AR472" s="21"/>
      <c r="AS472" s="21"/>
      <c r="AT472" s="198"/>
      <c r="AU472" s="23"/>
      <c r="AV472" s="21"/>
      <c r="AW472" s="21"/>
      <c r="AX472" s="21"/>
      <c r="AY472" s="21"/>
      <c r="AZ472" s="21"/>
      <c r="BA472" s="21"/>
      <c r="BB472" s="21"/>
      <c r="BC472" s="21"/>
      <c r="BD472" s="198"/>
      <c r="BE472" s="20"/>
      <c r="BF472" s="23"/>
      <c r="BG472" s="20"/>
      <c r="BH472" s="20"/>
      <c r="BI472" s="23"/>
      <c r="BJ472" s="20"/>
      <c r="BK472" s="20"/>
      <c r="BL472" s="23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32" customHeight="1" x14ac:dyDescent="0.25">
      <c r="A473" s="17"/>
      <c r="B473" s="18"/>
      <c r="C473" s="19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8"/>
      <c r="BE473" s="20"/>
      <c r="BF473" s="20"/>
      <c r="BG473" s="20"/>
      <c r="BH473" s="20"/>
      <c r="BI473" s="23"/>
      <c r="BJ473" s="20"/>
      <c r="BK473" s="20"/>
      <c r="BL473" s="23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32" customHeight="1" x14ac:dyDescent="0.25">
      <c r="A474" s="17"/>
      <c r="B474" s="18"/>
      <c r="C474" s="19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3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98"/>
      <c r="BE474" s="20"/>
      <c r="BF474" s="20"/>
      <c r="BG474" s="20"/>
      <c r="BH474" s="20"/>
      <c r="BI474" s="23"/>
      <c r="BJ474" s="20"/>
      <c r="BK474" s="20"/>
      <c r="BL474" s="23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32" customHeight="1" x14ac:dyDescent="0.25">
      <c r="A475" s="17"/>
      <c r="B475" s="18"/>
      <c r="C475" s="19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3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98"/>
      <c r="BE475" s="20"/>
      <c r="BF475" s="20"/>
      <c r="BG475" s="20"/>
      <c r="BH475" s="20"/>
      <c r="BI475" s="23"/>
      <c r="BJ475" s="20"/>
      <c r="BK475" s="20"/>
      <c r="BL475" s="23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32" customHeight="1" x14ac:dyDescent="0.25">
      <c r="A476" s="17"/>
      <c r="B476" s="18"/>
      <c r="C476" s="19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8"/>
      <c r="BE476" s="20"/>
      <c r="BF476" s="20"/>
      <c r="BG476" s="20"/>
      <c r="BH476" s="20"/>
      <c r="BI476" s="23"/>
      <c r="BJ476" s="20"/>
      <c r="BK476" s="20"/>
      <c r="BL476" s="23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54.25" customHeight="1" x14ac:dyDescent="0.25">
      <c r="A477" s="17"/>
      <c r="B477" s="18"/>
      <c r="C477" s="19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3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98"/>
      <c r="BE477" s="23"/>
      <c r="BF477" s="23"/>
      <c r="BG477" s="20"/>
      <c r="BH477" s="20"/>
      <c r="BI477" s="23"/>
      <c r="BJ477" s="20"/>
      <c r="BK477" s="20"/>
      <c r="BL477" s="23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19.75" customHeight="1" x14ac:dyDescent="0.25">
      <c r="A478" s="17"/>
      <c r="B478" s="18"/>
      <c r="C478" s="19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8"/>
      <c r="BE478" s="20"/>
      <c r="BF478" s="20"/>
      <c r="BG478" s="20"/>
      <c r="BH478" s="20"/>
      <c r="BI478" s="23"/>
      <c r="BJ478" s="20"/>
      <c r="BK478" s="20"/>
      <c r="BL478" s="23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31.75" customHeight="1" x14ac:dyDescent="0.25">
      <c r="A479" s="17"/>
      <c r="B479" s="18"/>
      <c r="C479" s="19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3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98"/>
      <c r="BE479" s="23"/>
      <c r="BF479" s="23"/>
      <c r="BG479" s="20"/>
      <c r="BH479" s="20"/>
      <c r="BI479" s="23"/>
      <c r="BJ479" s="20"/>
      <c r="BK479" s="20"/>
      <c r="BL479" s="23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9.25" customHeight="1" x14ac:dyDescent="0.25">
      <c r="A480" s="17"/>
      <c r="B480" s="18"/>
      <c r="C480" s="19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98"/>
      <c r="BE480" s="23"/>
      <c r="BF480" s="23"/>
      <c r="BG480" s="20"/>
      <c r="BH480" s="20"/>
      <c r="BI480" s="23"/>
      <c r="BJ480" s="20"/>
      <c r="BK480" s="20"/>
      <c r="BL480" s="23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52" customHeight="1" x14ac:dyDescent="0.25">
      <c r="A481" s="17"/>
      <c r="B481" s="18"/>
      <c r="C481" s="19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3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8"/>
      <c r="BE481" s="23"/>
      <c r="BF481" s="23"/>
      <c r="BG481" s="20"/>
      <c r="BH481" s="20"/>
      <c r="BI481" s="23"/>
      <c r="BJ481" s="20"/>
      <c r="BK481" s="20"/>
      <c r="BL481" s="23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71.75" customHeight="1" x14ac:dyDescent="0.25">
      <c r="A482" s="17"/>
      <c r="B482" s="18"/>
      <c r="C482" s="19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98"/>
      <c r="BE482" s="20"/>
      <c r="BF482" s="20"/>
      <c r="BG482" s="20"/>
      <c r="BH482" s="20"/>
      <c r="BI482" s="23"/>
      <c r="BJ482" s="20"/>
      <c r="BK482" s="20"/>
      <c r="BL482" s="23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409.6" customHeight="1" x14ac:dyDescent="0.25">
      <c r="A483" s="17"/>
      <c r="B483" s="18"/>
      <c r="C483" s="19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3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98"/>
      <c r="BE483" s="23"/>
      <c r="BF483" s="23"/>
      <c r="BG483" s="20"/>
      <c r="BH483" s="20"/>
      <c r="BI483" s="23"/>
      <c r="BJ483" s="20"/>
      <c r="BK483" s="20"/>
      <c r="BL483" s="23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69.5" customHeight="1" x14ac:dyDescent="0.25">
      <c r="A484" s="17"/>
      <c r="B484" s="18"/>
      <c r="C484" s="19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1"/>
      <c r="BC484" s="21"/>
      <c r="BD484" s="198"/>
      <c r="BE484" s="183"/>
      <c r="BF484" s="23"/>
      <c r="BG484" s="20"/>
      <c r="BH484" s="20"/>
      <c r="BI484" s="23"/>
      <c r="BJ484" s="20"/>
      <c r="BK484" s="20"/>
      <c r="BL484" s="23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34.75" customHeight="1" x14ac:dyDescent="0.25">
      <c r="A485" s="17"/>
      <c r="B485" s="18"/>
      <c r="C485" s="19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2"/>
      <c r="AM485" s="21"/>
      <c r="AN485" s="21"/>
      <c r="AO485" s="21"/>
      <c r="AP485" s="21"/>
      <c r="AQ485" s="21"/>
      <c r="AR485" s="21"/>
      <c r="AS485" s="21"/>
      <c r="AT485" s="182"/>
      <c r="AU485" s="21"/>
      <c r="AV485" s="182"/>
      <c r="AW485" s="21"/>
      <c r="AX485" s="21"/>
      <c r="AY485" s="21"/>
      <c r="AZ485" s="21"/>
      <c r="BA485" s="21"/>
      <c r="BB485" s="21"/>
      <c r="BC485" s="21"/>
      <c r="BD485" s="198"/>
      <c r="BE485" s="23"/>
      <c r="BF485" s="23"/>
      <c r="BG485" s="20"/>
      <c r="BH485" s="20"/>
      <c r="BI485" s="23"/>
      <c r="BJ485" s="20"/>
      <c r="BK485" s="20"/>
      <c r="BL485" s="23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82.25" customHeight="1" x14ac:dyDescent="0.25">
      <c r="A486" s="17"/>
      <c r="B486" s="18"/>
      <c r="C486" s="19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2"/>
      <c r="AM486" s="21"/>
      <c r="AN486" s="21"/>
      <c r="AO486" s="21"/>
      <c r="AP486" s="21"/>
      <c r="AQ486" s="21"/>
      <c r="AR486" s="21"/>
      <c r="AS486" s="21"/>
      <c r="AT486" s="182"/>
      <c r="AU486" s="21"/>
      <c r="AV486" s="182"/>
      <c r="AW486" s="21"/>
      <c r="AX486" s="21"/>
      <c r="AY486" s="21"/>
      <c r="AZ486" s="21"/>
      <c r="BA486" s="21"/>
      <c r="BB486" s="21"/>
      <c r="BC486" s="21"/>
      <c r="BD486" s="198"/>
      <c r="BE486" s="198"/>
      <c r="BF486" s="20"/>
      <c r="BG486" s="20"/>
      <c r="BH486" s="20"/>
      <c r="BI486" s="23"/>
      <c r="BJ486" s="20"/>
      <c r="BK486" s="20"/>
      <c r="BL486" s="23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57.25" customHeight="1" x14ac:dyDescent="0.25">
      <c r="A487" s="17"/>
      <c r="B487" s="18"/>
      <c r="C487" s="19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3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2"/>
      <c r="AM487" s="21"/>
      <c r="AN487" s="21"/>
      <c r="AO487" s="21"/>
      <c r="AP487" s="21"/>
      <c r="AQ487" s="21"/>
      <c r="AR487" s="21"/>
      <c r="AS487" s="21"/>
      <c r="AT487" s="182"/>
      <c r="AU487" s="21"/>
      <c r="AV487" s="182"/>
      <c r="AW487" s="21"/>
      <c r="AX487" s="21"/>
      <c r="AY487" s="21"/>
      <c r="AZ487" s="21"/>
      <c r="BA487" s="21"/>
      <c r="BB487" s="20"/>
      <c r="BC487" s="20"/>
      <c r="BD487" s="198"/>
      <c r="BE487" s="23"/>
      <c r="BF487" s="23"/>
      <c r="BG487" s="20"/>
      <c r="BH487" s="20"/>
      <c r="BI487" s="23"/>
      <c r="BJ487" s="20"/>
      <c r="BK487" s="20"/>
      <c r="BL487" s="23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4.75" customHeight="1" x14ac:dyDescent="0.25">
      <c r="A488" s="17"/>
      <c r="B488" s="18"/>
      <c r="C488" s="19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2"/>
      <c r="AM488" s="21"/>
      <c r="AN488" s="21"/>
      <c r="AO488" s="21"/>
      <c r="AP488" s="21"/>
      <c r="AQ488" s="21"/>
      <c r="AR488" s="21"/>
      <c r="AS488" s="21"/>
      <c r="AT488" s="182"/>
      <c r="AU488" s="21"/>
      <c r="AV488" s="182"/>
      <c r="AW488" s="21"/>
      <c r="AX488" s="21"/>
      <c r="AY488" s="21"/>
      <c r="AZ488" s="21"/>
      <c r="BA488" s="21"/>
      <c r="BB488" s="20"/>
      <c r="BC488" s="20"/>
      <c r="BD488" s="198"/>
      <c r="BE488" s="198"/>
      <c r="BF488" s="20"/>
      <c r="BG488" s="20"/>
      <c r="BH488" s="20"/>
      <c r="BI488" s="23"/>
      <c r="BJ488" s="20"/>
      <c r="BK488" s="20"/>
      <c r="BL488" s="23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52" customHeight="1" x14ac:dyDescent="0.25">
      <c r="A489" s="17"/>
      <c r="B489" s="18"/>
      <c r="C489" s="19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3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2"/>
      <c r="AM489" s="21"/>
      <c r="AN489" s="21"/>
      <c r="AO489" s="21"/>
      <c r="AP489" s="21"/>
      <c r="AQ489" s="21"/>
      <c r="AR489" s="21"/>
      <c r="AS489" s="21"/>
      <c r="AT489" s="182"/>
      <c r="AU489" s="21"/>
      <c r="AV489" s="182"/>
      <c r="AW489" s="21"/>
      <c r="AX489" s="21"/>
      <c r="AY489" s="21"/>
      <c r="AZ489" s="21"/>
      <c r="BA489" s="21"/>
      <c r="BB489" s="21"/>
      <c r="BC489" s="21"/>
      <c r="BD489" s="198"/>
      <c r="BE489" s="23"/>
      <c r="BF489" s="23"/>
      <c r="BG489" s="20"/>
      <c r="BH489" s="20"/>
      <c r="BI489" s="23"/>
      <c r="BJ489" s="20"/>
      <c r="BK489" s="20"/>
      <c r="BL489" s="23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62" customHeight="1" x14ac:dyDescent="0.25">
      <c r="A490" s="17"/>
      <c r="B490" s="18"/>
      <c r="C490" s="19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0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2"/>
      <c r="AM490" s="21"/>
      <c r="AN490" s="21"/>
      <c r="AO490" s="21"/>
      <c r="AP490" s="21"/>
      <c r="AQ490" s="21"/>
      <c r="AR490" s="21"/>
      <c r="AS490" s="21"/>
      <c r="AT490" s="182"/>
      <c r="AU490" s="21"/>
      <c r="AV490" s="182"/>
      <c r="AW490" s="21"/>
      <c r="AX490" s="21"/>
      <c r="AY490" s="21"/>
      <c r="AZ490" s="21"/>
      <c r="BA490" s="21"/>
      <c r="BB490" s="21"/>
      <c r="BC490" s="21"/>
      <c r="BD490" s="198"/>
      <c r="BE490" s="183"/>
      <c r="BF490" s="23"/>
      <c r="BG490" s="20"/>
      <c r="BH490" s="20"/>
      <c r="BI490" s="23"/>
      <c r="BJ490" s="20"/>
      <c r="BK490" s="20"/>
      <c r="BL490" s="23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4.25" customHeight="1" x14ac:dyDescent="0.25">
      <c r="A491" s="17"/>
      <c r="B491" s="18"/>
      <c r="C491" s="19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2"/>
      <c r="AM491" s="21"/>
      <c r="AN491" s="21"/>
      <c r="AO491" s="21"/>
      <c r="AP491" s="21"/>
      <c r="AQ491" s="21"/>
      <c r="AR491" s="21"/>
      <c r="AS491" s="21"/>
      <c r="AT491" s="182"/>
      <c r="AU491" s="21"/>
      <c r="AV491" s="182"/>
      <c r="AW491" s="21"/>
      <c r="AX491" s="21"/>
      <c r="AY491" s="21"/>
      <c r="AZ491" s="21"/>
      <c r="BA491" s="21"/>
      <c r="BB491" s="21"/>
      <c r="BC491" s="21"/>
      <c r="BD491" s="198"/>
      <c r="BE491" s="23"/>
      <c r="BF491" s="20"/>
      <c r="BG491" s="20"/>
      <c r="BH491" s="20"/>
      <c r="BI491" s="23"/>
      <c r="BJ491" s="20"/>
      <c r="BK491" s="20"/>
      <c r="BL491" s="23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66.5" customHeight="1" x14ac:dyDescent="0.25">
      <c r="A492" s="17"/>
      <c r="B492" s="18"/>
      <c r="C492" s="19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1"/>
      <c r="BC492" s="21"/>
      <c r="BD492" s="198"/>
      <c r="BE492" s="183"/>
      <c r="BF492" s="23"/>
      <c r="BG492" s="20"/>
      <c r="BH492" s="20"/>
      <c r="BI492" s="23"/>
      <c r="BJ492" s="20"/>
      <c r="BK492" s="20"/>
      <c r="BL492" s="23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1.5" customHeight="1" x14ac:dyDescent="0.25">
      <c r="A493" s="17"/>
      <c r="B493" s="18"/>
      <c r="C493" s="19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0"/>
      <c r="Q493" s="23"/>
      <c r="R493" s="23"/>
      <c r="S493" s="20"/>
      <c r="T493" s="20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1"/>
      <c r="BC493" s="21"/>
      <c r="BD493" s="198"/>
      <c r="BE493" s="183"/>
      <c r="BF493" s="23"/>
      <c r="BG493" s="20"/>
      <c r="BH493" s="20"/>
      <c r="BI493" s="23"/>
      <c r="BJ493" s="20"/>
      <c r="BK493" s="20"/>
      <c r="BL493" s="23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71" customFormat="1" ht="197.25" customHeight="1" x14ac:dyDescent="0.25">
      <c r="A494" s="17"/>
      <c r="B494" s="18"/>
      <c r="C494" s="19"/>
      <c r="D494" s="19"/>
      <c r="E494" s="19"/>
      <c r="F494" s="20"/>
      <c r="G494" s="18"/>
      <c r="H494" s="18"/>
      <c r="I494" s="18"/>
      <c r="J494" s="18"/>
      <c r="K494" s="18"/>
      <c r="L494" s="66"/>
      <c r="M494" s="66"/>
      <c r="N494" s="66"/>
      <c r="O494" s="19"/>
      <c r="P494" s="19"/>
      <c r="Q494" s="19"/>
      <c r="R494" s="19"/>
      <c r="S494" s="19"/>
      <c r="T494" s="19"/>
      <c r="U494" s="19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27"/>
      <c r="BD494" s="184"/>
      <c r="BE494" s="184"/>
      <c r="BF494" s="66"/>
      <c r="BG494" s="66"/>
      <c r="BH494" s="66"/>
      <c r="BI494" s="28"/>
      <c r="BJ494" s="66"/>
      <c r="BK494" s="66"/>
      <c r="BL494" s="28"/>
      <c r="BM494" s="27"/>
      <c r="BN494" s="27"/>
      <c r="BO494" s="17"/>
      <c r="BP494" s="27"/>
      <c r="BQ494" s="27"/>
      <c r="BR494" s="28"/>
      <c r="BS494" s="28"/>
      <c r="BT494" s="17"/>
      <c r="BU494" s="70"/>
    </row>
    <row r="495" spans="1:73" s="22" customFormat="1" ht="136.5" customHeight="1" x14ac:dyDescent="0.25">
      <c r="A495" s="17"/>
      <c r="B495" s="18"/>
      <c r="C495" s="19"/>
      <c r="D495" s="19"/>
      <c r="E495" s="19"/>
      <c r="F495" s="66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3"/>
      <c r="R495" s="23"/>
      <c r="S495" s="23"/>
      <c r="T495" s="23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8"/>
      <c r="BE495" s="198"/>
      <c r="BF495" s="20"/>
      <c r="BG495" s="20"/>
      <c r="BH495" s="20"/>
      <c r="BI495" s="23"/>
      <c r="BJ495" s="20"/>
      <c r="BK495" s="20"/>
      <c r="BL495" s="23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43.75" customHeight="1" x14ac:dyDescent="0.25">
      <c r="A496" s="17"/>
      <c r="B496" s="18"/>
      <c r="C496" s="19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3"/>
      <c r="R496" s="23"/>
      <c r="S496" s="23"/>
      <c r="T496" s="23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8"/>
      <c r="BE496" s="20"/>
      <c r="BF496" s="20"/>
      <c r="BG496" s="20"/>
      <c r="BH496" s="20"/>
      <c r="BI496" s="23"/>
      <c r="BJ496" s="20"/>
      <c r="BK496" s="20"/>
      <c r="BL496" s="23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43.75" customHeight="1" x14ac:dyDescent="0.25">
      <c r="A497" s="17"/>
      <c r="B497" s="18"/>
      <c r="C497" s="19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3"/>
      <c r="R497" s="23"/>
      <c r="S497" s="23"/>
      <c r="T497" s="23"/>
      <c r="U497" s="20"/>
      <c r="V497" s="21"/>
      <c r="W497" s="21"/>
      <c r="X497" s="21"/>
      <c r="Y497" s="21"/>
      <c r="Z497" s="21"/>
      <c r="AA497" s="21"/>
      <c r="AB497" s="21"/>
      <c r="AC497" s="21"/>
      <c r="AD497" s="182"/>
      <c r="AE497" s="21"/>
      <c r="AF497" s="21"/>
      <c r="AG497" s="21"/>
      <c r="AH497" s="21"/>
      <c r="AI497" s="21"/>
      <c r="AJ497" s="21"/>
      <c r="AK497" s="21"/>
      <c r="AL497" s="182"/>
      <c r="AM497" s="21"/>
      <c r="AN497" s="21"/>
      <c r="AO497" s="21"/>
      <c r="AP497" s="21"/>
      <c r="AQ497" s="21"/>
      <c r="AR497" s="21"/>
      <c r="AS497" s="21"/>
      <c r="AT497" s="182"/>
      <c r="AU497" s="21"/>
      <c r="AV497" s="182"/>
      <c r="AW497" s="21"/>
      <c r="AX497" s="21"/>
      <c r="AY497" s="21"/>
      <c r="AZ497" s="21"/>
      <c r="BA497" s="21"/>
      <c r="BB497" s="21"/>
      <c r="BC497" s="21"/>
      <c r="BD497" s="198"/>
      <c r="BE497" s="198"/>
      <c r="BF497" s="20"/>
      <c r="BG497" s="20"/>
      <c r="BH497" s="20"/>
      <c r="BI497" s="23"/>
      <c r="BJ497" s="20"/>
      <c r="BK497" s="20"/>
      <c r="BL497" s="23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79.25" customHeight="1" x14ac:dyDescent="0.25">
      <c r="A498" s="17"/>
      <c r="B498" s="18"/>
      <c r="C498" s="19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198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182"/>
      <c r="AE498" s="21"/>
      <c r="AF498" s="21"/>
      <c r="AG498" s="21"/>
      <c r="AH498" s="20"/>
      <c r="AI498" s="29"/>
      <c r="AJ498" s="29"/>
      <c r="AK498" s="21"/>
      <c r="AL498" s="198"/>
      <c r="AM498" s="29"/>
      <c r="AN498" s="29"/>
      <c r="AO498" s="21"/>
      <c r="AP498" s="21"/>
      <c r="AQ498" s="21"/>
      <c r="AR498" s="21"/>
      <c r="AS498" s="21"/>
      <c r="AT498" s="198"/>
      <c r="AU498" s="29"/>
      <c r="AV498" s="198"/>
      <c r="AW498" s="29"/>
      <c r="AX498" s="21"/>
      <c r="AY498" s="21"/>
      <c r="AZ498" s="21"/>
      <c r="BA498" s="21"/>
      <c r="BB498" s="20"/>
      <c r="BC498" s="23"/>
      <c r="BD498" s="198"/>
      <c r="BE498" s="29"/>
      <c r="BF498" s="29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64.75" customHeight="1" x14ac:dyDescent="0.25">
      <c r="A499" s="17"/>
      <c r="B499" s="18"/>
      <c r="C499" s="19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98"/>
      <c r="BE499" s="198"/>
      <c r="BF499" s="20"/>
      <c r="BG499" s="20"/>
      <c r="BH499" s="20"/>
      <c r="BI499" s="23"/>
      <c r="BJ499" s="20"/>
      <c r="BK499" s="20"/>
      <c r="BL499" s="23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49" customHeight="1" x14ac:dyDescent="0.25">
      <c r="A500" s="17"/>
      <c r="B500" s="18"/>
      <c r="C500" s="19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98"/>
      <c r="BE500" s="183"/>
      <c r="BF500" s="23"/>
      <c r="BG500" s="20"/>
      <c r="BH500" s="20"/>
      <c r="BI500" s="23"/>
      <c r="BJ500" s="20"/>
      <c r="BK500" s="20"/>
      <c r="BL500" s="23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46.75" customHeight="1" x14ac:dyDescent="0.25">
      <c r="A501" s="17"/>
      <c r="B501" s="18"/>
      <c r="C501" s="19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2"/>
      <c r="AM501" s="21"/>
      <c r="AN501" s="21"/>
      <c r="AO501" s="21"/>
      <c r="AP501" s="21"/>
      <c r="AQ501" s="21"/>
      <c r="AR501" s="21"/>
      <c r="AS501" s="21"/>
      <c r="AT501" s="182"/>
      <c r="AU501" s="21"/>
      <c r="AV501" s="182"/>
      <c r="AW501" s="21"/>
      <c r="AX501" s="21"/>
      <c r="AY501" s="21"/>
      <c r="AZ501" s="21"/>
      <c r="BA501" s="21"/>
      <c r="BB501" s="20"/>
      <c r="BC501" s="29"/>
      <c r="BD501" s="29"/>
      <c r="BE501" s="29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92" customHeight="1" x14ac:dyDescent="0.25">
      <c r="A502" s="17"/>
      <c r="B502" s="18"/>
      <c r="C502" s="19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0"/>
      <c r="AE502" s="23"/>
      <c r="AF502" s="23"/>
      <c r="AG502" s="23"/>
      <c r="AH502" s="23"/>
      <c r="AI502" s="29"/>
      <c r="AJ502" s="29"/>
      <c r="AK502" s="21"/>
      <c r="AL502" s="198"/>
      <c r="AM502" s="23"/>
      <c r="AN502" s="23"/>
      <c r="AO502" s="21"/>
      <c r="AP502" s="21"/>
      <c r="AQ502" s="21"/>
      <c r="AR502" s="21"/>
      <c r="AS502" s="21"/>
      <c r="AT502" s="198"/>
      <c r="AU502" s="23"/>
      <c r="AV502" s="198"/>
      <c r="AW502" s="23"/>
      <c r="AX502" s="21"/>
      <c r="AY502" s="21"/>
      <c r="AZ502" s="21"/>
      <c r="BA502" s="21"/>
      <c r="BB502" s="20"/>
      <c r="BC502" s="23"/>
      <c r="BD502" s="198"/>
      <c r="BE502" s="23"/>
      <c r="BF502" s="2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23.5" customHeight="1" x14ac:dyDescent="0.25">
      <c r="A503" s="17"/>
      <c r="B503" s="18"/>
      <c r="C503" s="19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0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182"/>
      <c r="AE503" s="21"/>
      <c r="AF503" s="21"/>
      <c r="AG503" s="21"/>
      <c r="AH503" s="20"/>
      <c r="AI503" s="29"/>
      <c r="AJ503" s="29"/>
      <c r="AK503" s="21"/>
      <c r="AL503" s="198"/>
      <c r="AM503" s="29"/>
      <c r="AN503" s="29"/>
      <c r="AO503" s="21"/>
      <c r="AP503" s="21"/>
      <c r="AQ503" s="21"/>
      <c r="AR503" s="21"/>
      <c r="AS503" s="21"/>
      <c r="AT503" s="198"/>
      <c r="AU503" s="29"/>
      <c r="AV503" s="198"/>
      <c r="AW503" s="29"/>
      <c r="AX503" s="21"/>
      <c r="AY503" s="21"/>
      <c r="AZ503" s="21"/>
      <c r="BA503" s="21"/>
      <c r="BB503" s="20"/>
      <c r="BC503" s="23"/>
      <c r="BD503" s="198"/>
      <c r="BE503" s="23"/>
      <c r="BF503" s="23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223.5" customHeight="1" x14ac:dyDescent="0.25">
      <c r="A504" s="17"/>
      <c r="B504" s="18"/>
      <c r="C504" s="19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198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182"/>
      <c r="AE504" s="21"/>
      <c r="AF504" s="21"/>
      <c r="AG504" s="21"/>
      <c r="AH504" s="20"/>
      <c r="AI504" s="29"/>
      <c r="AJ504" s="29"/>
      <c r="AK504" s="21"/>
      <c r="AL504" s="198"/>
      <c r="AM504" s="29"/>
      <c r="AN504" s="29"/>
      <c r="AO504" s="21"/>
      <c r="AP504" s="21"/>
      <c r="AQ504" s="21"/>
      <c r="AR504" s="21"/>
      <c r="AS504" s="21"/>
      <c r="AT504" s="198"/>
      <c r="AU504" s="29"/>
      <c r="AV504" s="198"/>
      <c r="AW504" s="29"/>
      <c r="AX504" s="21"/>
      <c r="AY504" s="21"/>
      <c r="AZ504" s="21"/>
      <c r="BA504" s="21"/>
      <c r="BB504" s="20"/>
      <c r="BC504" s="23"/>
      <c r="BD504" s="198"/>
      <c r="BE504" s="29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408.75" customHeight="1" x14ac:dyDescent="0.25">
      <c r="A505" s="17"/>
      <c r="B505" s="18"/>
      <c r="C505" s="19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182"/>
      <c r="AE505" s="21"/>
      <c r="AF505" s="21"/>
      <c r="AG505" s="21"/>
      <c r="AH505" s="20"/>
      <c r="AI505" s="29"/>
      <c r="AJ505" s="29"/>
      <c r="AK505" s="21"/>
      <c r="AL505" s="198"/>
      <c r="AM505" s="29"/>
      <c r="AN505" s="29"/>
      <c r="AO505" s="21"/>
      <c r="AP505" s="21"/>
      <c r="AQ505" s="21"/>
      <c r="AR505" s="21"/>
      <c r="AS505" s="21"/>
      <c r="AT505" s="198"/>
      <c r="AU505" s="29"/>
      <c r="AV505" s="198"/>
      <c r="AW505" s="29"/>
      <c r="AX505" s="21"/>
      <c r="AY505" s="21"/>
      <c r="AZ505" s="21"/>
      <c r="BA505" s="21"/>
      <c r="BB505" s="20"/>
      <c r="BC505" s="23"/>
      <c r="BD505" s="198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6" customHeight="1" x14ac:dyDescent="0.25">
      <c r="A506" s="17"/>
      <c r="B506" s="18"/>
      <c r="C506" s="19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0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182"/>
      <c r="AE506" s="21"/>
      <c r="AF506" s="21"/>
      <c r="AG506" s="21"/>
      <c r="AH506" s="20"/>
      <c r="AI506" s="29"/>
      <c r="AJ506" s="29"/>
      <c r="AK506" s="21"/>
      <c r="AL506" s="198"/>
      <c r="AM506" s="29"/>
      <c r="AN506" s="29"/>
      <c r="AO506" s="21"/>
      <c r="AP506" s="21"/>
      <c r="AQ506" s="21"/>
      <c r="AR506" s="21"/>
      <c r="AS506" s="21"/>
      <c r="AT506" s="198"/>
      <c r="AU506" s="29"/>
      <c r="AV506" s="198"/>
      <c r="AW506" s="29"/>
      <c r="AX506" s="21"/>
      <c r="AY506" s="21"/>
      <c r="AZ506" s="21"/>
      <c r="BA506" s="21"/>
      <c r="BB506" s="20"/>
      <c r="BC506" s="23"/>
      <c r="BD506" s="198"/>
      <c r="BE506" s="29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409.6" customHeight="1" x14ac:dyDescent="0.25">
      <c r="A507" s="17"/>
      <c r="B507" s="18"/>
      <c r="C507" s="19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8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182"/>
      <c r="AE507" s="21"/>
      <c r="AF507" s="21"/>
      <c r="AG507" s="21"/>
      <c r="AH507" s="20"/>
      <c r="AI507" s="29"/>
      <c r="AJ507" s="29"/>
      <c r="AK507" s="21"/>
      <c r="AL507" s="198"/>
      <c r="AM507" s="29"/>
      <c r="AN507" s="29"/>
      <c r="AO507" s="21"/>
      <c r="AP507" s="21"/>
      <c r="AQ507" s="21"/>
      <c r="AR507" s="21"/>
      <c r="AS507" s="21"/>
      <c r="AT507" s="198"/>
      <c r="AU507" s="29"/>
      <c r="AV507" s="198"/>
      <c r="AW507" s="29"/>
      <c r="AX507" s="21"/>
      <c r="AY507" s="21"/>
      <c r="AZ507" s="21"/>
      <c r="BA507" s="21"/>
      <c r="BB507" s="20"/>
      <c r="BC507" s="23"/>
      <c r="BD507" s="198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16.75" customHeight="1" x14ac:dyDescent="0.25">
      <c r="A508" s="17"/>
      <c r="B508" s="18"/>
      <c r="C508" s="19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8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182"/>
      <c r="AE508" s="21"/>
      <c r="AF508" s="21"/>
      <c r="AG508" s="21"/>
      <c r="AH508" s="20"/>
      <c r="AI508" s="29"/>
      <c r="AJ508" s="29"/>
      <c r="AK508" s="21"/>
      <c r="AL508" s="198"/>
      <c r="AM508" s="29"/>
      <c r="AN508" s="29"/>
      <c r="AO508" s="21"/>
      <c r="AP508" s="21"/>
      <c r="AQ508" s="21"/>
      <c r="AR508" s="21"/>
      <c r="AS508" s="21"/>
      <c r="AT508" s="198"/>
      <c r="AU508" s="29"/>
      <c r="AV508" s="198"/>
      <c r="AW508" s="29"/>
      <c r="AX508" s="21"/>
      <c r="AY508" s="21"/>
      <c r="AZ508" s="21"/>
      <c r="BA508" s="21"/>
      <c r="BB508" s="20"/>
      <c r="BC508" s="23"/>
      <c r="BD508" s="198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54.25" customHeight="1" x14ac:dyDescent="0.25">
      <c r="A509" s="17"/>
      <c r="B509" s="18"/>
      <c r="C509" s="19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0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198"/>
      <c r="AE509" s="29"/>
      <c r="AF509" s="29"/>
      <c r="AG509" s="29"/>
      <c r="AH509" s="29"/>
      <c r="AI509" s="21"/>
      <c r="AJ509" s="21"/>
      <c r="AK509" s="21"/>
      <c r="AL509" s="198"/>
      <c r="AM509" s="29"/>
      <c r="AN509" s="29"/>
      <c r="AO509" s="21"/>
      <c r="AP509" s="21"/>
      <c r="AQ509" s="21"/>
      <c r="AR509" s="21"/>
      <c r="AS509" s="21"/>
      <c r="AT509" s="198"/>
      <c r="AU509" s="29"/>
      <c r="AV509" s="198"/>
      <c r="AW509" s="29"/>
      <c r="AX509" s="21"/>
      <c r="AY509" s="21"/>
      <c r="AZ509" s="21"/>
      <c r="BA509" s="21"/>
      <c r="BB509" s="20"/>
      <c r="BC509" s="23"/>
      <c r="BD509" s="198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7" customHeight="1" x14ac:dyDescent="0.25">
      <c r="A510" s="17"/>
      <c r="B510" s="18"/>
      <c r="C510" s="19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198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198"/>
      <c r="AE510" s="29"/>
      <c r="AF510" s="29"/>
      <c r="AG510" s="29"/>
      <c r="AH510" s="29"/>
      <c r="AI510" s="21"/>
      <c r="AJ510" s="21"/>
      <c r="AK510" s="21"/>
      <c r="AL510" s="198"/>
      <c r="AM510" s="29"/>
      <c r="AN510" s="29"/>
      <c r="AO510" s="21"/>
      <c r="AP510" s="21"/>
      <c r="AQ510" s="21"/>
      <c r="AR510" s="21"/>
      <c r="AS510" s="21"/>
      <c r="AT510" s="198"/>
      <c r="AU510" s="29"/>
      <c r="AV510" s="198"/>
      <c r="AW510" s="29"/>
      <c r="AX510" s="21"/>
      <c r="AY510" s="21"/>
      <c r="AZ510" s="21"/>
      <c r="BA510" s="21"/>
      <c r="BB510" s="20"/>
      <c r="BC510" s="23"/>
      <c r="BD510" s="198"/>
      <c r="BE510" s="29"/>
      <c r="BF510" s="29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44.5" customHeight="1" x14ac:dyDescent="0.25">
      <c r="A511" s="17"/>
      <c r="B511" s="18"/>
      <c r="C511" s="19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198"/>
      <c r="AE511" s="63"/>
      <c r="AF511" s="63"/>
      <c r="AG511" s="63"/>
      <c r="AH511" s="63"/>
      <c r="AI511" s="21"/>
      <c r="AJ511" s="21"/>
      <c r="AK511" s="21"/>
      <c r="AL511" s="198"/>
      <c r="AM511" s="63"/>
      <c r="AN511" s="63"/>
      <c r="AO511" s="21"/>
      <c r="AP511" s="21"/>
      <c r="AQ511" s="21"/>
      <c r="AR511" s="21"/>
      <c r="AS511" s="21"/>
      <c r="AT511" s="198"/>
      <c r="AU511" s="29"/>
      <c r="AV511" s="198"/>
      <c r="AW511" s="23"/>
      <c r="AX511" s="21"/>
      <c r="AY511" s="21"/>
      <c r="AZ511" s="21"/>
      <c r="BA511" s="21"/>
      <c r="BB511" s="20"/>
      <c r="BC511" s="23"/>
      <c r="BD511" s="198"/>
      <c r="BE511" s="23"/>
      <c r="BF511" s="23"/>
      <c r="BG511" s="21"/>
      <c r="BH511" s="20"/>
      <c r="BI511" s="23"/>
      <c r="BJ511" s="20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44.5" customHeight="1" x14ac:dyDescent="0.25">
      <c r="A512" s="17"/>
      <c r="B512" s="18"/>
      <c r="C512" s="19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0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198"/>
      <c r="AE512" s="63"/>
      <c r="AF512" s="63"/>
      <c r="AG512" s="63"/>
      <c r="AH512" s="63"/>
      <c r="AI512" s="21"/>
      <c r="AJ512" s="21"/>
      <c r="AK512" s="21"/>
      <c r="AL512" s="198"/>
      <c r="AM512" s="63"/>
      <c r="AN512" s="63"/>
      <c r="AO512" s="21"/>
      <c r="AP512" s="21"/>
      <c r="AQ512" s="21"/>
      <c r="AR512" s="21"/>
      <c r="AS512" s="21"/>
      <c r="AT512" s="198"/>
      <c r="AU512" s="29"/>
      <c r="AV512" s="198"/>
      <c r="AW512" s="23"/>
      <c r="AX512" s="21"/>
      <c r="AY512" s="21"/>
      <c r="AZ512" s="21"/>
      <c r="BA512" s="21"/>
      <c r="BB512" s="20"/>
      <c r="BC512" s="23"/>
      <c r="BD512" s="198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44.5" customHeight="1" x14ac:dyDescent="0.25">
      <c r="A513" s="17"/>
      <c r="B513" s="18"/>
      <c r="C513" s="19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1"/>
      <c r="W513" s="21"/>
      <c r="X513" s="21"/>
      <c r="Y513" s="21"/>
      <c r="Z513" s="21"/>
      <c r="AA513" s="21"/>
      <c r="AB513" s="21"/>
      <c r="AC513" s="21"/>
      <c r="AD513" s="198"/>
      <c r="AE513" s="63"/>
      <c r="AF513" s="63"/>
      <c r="AG513" s="63"/>
      <c r="AH513" s="63"/>
      <c r="AI513" s="21"/>
      <c r="AJ513" s="21"/>
      <c r="AK513" s="21"/>
      <c r="AL513" s="198"/>
      <c r="AM513" s="63"/>
      <c r="AN513" s="63"/>
      <c r="AO513" s="21"/>
      <c r="AP513" s="21"/>
      <c r="AQ513" s="21"/>
      <c r="AR513" s="21"/>
      <c r="AS513" s="21"/>
      <c r="AT513" s="198"/>
      <c r="AU513" s="29"/>
      <c r="AV513" s="198"/>
      <c r="AW513" s="23"/>
      <c r="AX513" s="21"/>
      <c r="AY513" s="21"/>
      <c r="AZ513" s="21"/>
      <c r="BA513" s="21"/>
      <c r="BB513" s="20"/>
      <c r="BC513" s="23"/>
      <c r="BD513" s="198"/>
      <c r="BE513" s="23"/>
      <c r="BF513" s="23"/>
      <c r="BG513" s="21"/>
      <c r="BH513" s="20"/>
      <c r="BI513" s="23"/>
      <c r="BJ513" s="23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44.5" customHeight="1" x14ac:dyDescent="0.25">
      <c r="A514" s="17"/>
      <c r="B514" s="18"/>
      <c r="C514" s="19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198"/>
      <c r="AE514" s="63"/>
      <c r="AF514" s="63"/>
      <c r="AG514" s="63"/>
      <c r="AH514" s="63"/>
      <c r="AI514" s="21"/>
      <c r="AJ514" s="21"/>
      <c r="AK514" s="21"/>
      <c r="AL514" s="198"/>
      <c r="AM514" s="63"/>
      <c r="AN514" s="63"/>
      <c r="AO514" s="21"/>
      <c r="AP514" s="21"/>
      <c r="AQ514" s="21"/>
      <c r="AR514" s="21"/>
      <c r="AS514" s="21"/>
      <c r="AT514" s="198"/>
      <c r="AU514" s="29"/>
      <c r="AV514" s="198"/>
      <c r="AW514" s="23"/>
      <c r="AX514" s="21"/>
      <c r="AY514" s="21"/>
      <c r="AZ514" s="21"/>
      <c r="BA514" s="21"/>
      <c r="BB514" s="20"/>
      <c r="BC514" s="23"/>
      <c r="BD514" s="198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408.75" customHeight="1" x14ac:dyDescent="0.25">
      <c r="A515" s="17"/>
      <c r="B515" s="18"/>
      <c r="C515" s="19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0"/>
      <c r="R515" s="20"/>
      <c r="S515" s="20"/>
      <c r="T515" s="20"/>
      <c r="U515" s="23"/>
      <c r="V515" s="21"/>
      <c r="W515" s="21"/>
      <c r="X515" s="21"/>
      <c r="Y515" s="21"/>
      <c r="Z515" s="21"/>
      <c r="AA515" s="21"/>
      <c r="AB515" s="21"/>
      <c r="AC515" s="21"/>
      <c r="AD515" s="198"/>
      <c r="AE515" s="63"/>
      <c r="AF515" s="63"/>
      <c r="AG515" s="63"/>
      <c r="AH515" s="63"/>
      <c r="AI515" s="21"/>
      <c r="AJ515" s="21"/>
      <c r="AK515" s="21"/>
      <c r="AL515" s="198"/>
      <c r="AM515" s="63"/>
      <c r="AN515" s="63"/>
      <c r="AO515" s="21"/>
      <c r="AP515" s="21"/>
      <c r="AQ515" s="21"/>
      <c r="AR515" s="21"/>
      <c r="AS515" s="21"/>
      <c r="AT515" s="198"/>
      <c r="AU515" s="29"/>
      <c r="AV515" s="198"/>
      <c r="AW515" s="23"/>
      <c r="AX515" s="21"/>
      <c r="AY515" s="21"/>
      <c r="AZ515" s="21"/>
      <c r="BA515" s="21"/>
      <c r="BB515" s="20"/>
      <c r="BC515" s="23"/>
      <c r="BD515" s="198"/>
      <c r="BE515" s="23"/>
      <c r="BF515" s="20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46.75" customHeight="1" x14ac:dyDescent="0.25">
      <c r="A516" s="17"/>
      <c r="B516" s="18"/>
      <c r="C516" s="19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198"/>
      <c r="AE516" s="63"/>
      <c r="AF516" s="63"/>
      <c r="AG516" s="63"/>
      <c r="AH516" s="63"/>
      <c r="AI516" s="21"/>
      <c r="AJ516" s="21"/>
      <c r="AK516" s="21"/>
      <c r="AL516" s="198"/>
      <c r="AM516" s="63"/>
      <c r="AN516" s="63"/>
      <c r="AO516" s="21"/>
      <c r="AP516" s="21"/>
      <c r="AQ516" s="21"/>
      <c r="AR516" s="21"/>
      <c r="AS516" s="21"/>
      <c r="AT516" s="198"/>
      <c r="AU516" s="29"/>
      <c r="AV516" s="198"/>
      <c r="AW516" s="23"/>
      <c r="AX516" s="21"/>
      <c r="AY516" s="21"/>
      <c r="AZ516" s="21"/>
      <c r="BA516" s="21"/>
      <c r="BB516" s="20"/>
      <c r="BC516" s="23"/>
      <c r="BD516" s="198"/>
      <c r="BE516" s="23"/>
      <c r="BF516" s="20"/>
      <c r="BG516" s="21"/>
      <c r="BH516" s="20"/>
      <c r="BI516" s="23"/>
      <c r="BJ516" s="23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58.75" customHeight="1" x14ac:dyDescent="0.25">
      <c r="A517" s="17"/>
      <c r="B517" s="18"/>
      <c r="C517" s="19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3"/>
      <c r="R517" s="23"/>
      <c r="S517" s="23"/>
      <c r="T517" s="23"/>
      <c r="U517" s="23"/>
      <c r="V517" s="21"/>
      <c r="W517" s="21"/>
      <c r="X517" s="21"/>
      <c r="Y517" s="21"/>
      <c r="Z517" s="21"/>
      <c r="AA517" s="21"/>
      <c r="AB517" s="21"/>
      <c r="AC517" s="21"/>
      <c r="AD517" s="198"/>
      <c r="AE517" s="63"/>
      <c r="AF517" s="63"/>
      <c r="AG517" s="63"/>
      <c r="AH517" s="20"/>
      <c r="AI517" s="21"/>
      <c r="AJ517" s="21"/>
      <c r="AK517" s="21"/>
      <c r="AL517" s="198"/>
      <c r="AM517" s="63"/>
      <c r="AN517" s="20"/>
      <c r="AO517" s="21"/>
      <c r="AP517" s="21"/>
      <c r="AQ517" s="21"/>
      <c r="AR517" s="21"/>
      <c r="AS517" s="21"/>
      <c r="AT517" s="198"/>
      <c r="AU517" s="23"/>
      <c r="AV517" s="198"/>
      <c r="AW517" s="23"/>
      <c r="AX517" s="21"/>
      <c r="AY517" s="21"/>
      <c r="AZ517" s="21"/>
      <c r="BA517" s="21"/>
      <c r="BB517" s="20"/>
      <c r="BC517" s="23"/>
      <c r="BD517" s="198"/>
      <c r="BE517" s="23"/>
      <c r="BF517" s="20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" customHeight="1" x14ac:dyDescent="0.25">
      <c r="A518" s="17"/>
      <c r="B518" s="18"/>
      <c r="C518" s="19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198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198"/>
      <c r="AE518" s="63"/>
      <c r="AF518" s="63"/>
      <c r="AG518" s="63"/>
      <c r="AH518" s="20"/>
      <c r="AI518" s="21"/>
      <c r="AJ518" s="21"/>
      <c r="AK518" s="21"/>
      <c r="AL518" s="198"/>
      <c r="AM518" s="63"/>
      <c r="AN518" s="20"/>
      <c r="AO518" s="21"/>
      <c r="AP518" s="21"/>
      <c r="AQ518" s="21"/>
      <c r="AR518" s="21"/>
      <c r="AS518" s="21"/>
      <c r="AT518" s="198"/>
      <c r="AU518" s="23"/>
      <c r="AV518" s="198"/>
      <c r="AW518" s="23"/>
      <c r="AX518" s="21"/>
      <c r="AY518" s="21"/>
      <c r="AZ518" s="21"/>
      <c r="BA518" s="21"/>
      <c r="BB518" s="20"/>
      <c r="BC518" s="23"/>
      <c r="BD518" s="198"/>
      <c r="BE518" s="23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91.25" customHeight="1" x14ac:dyDescent="0.25">
      <c r="A519" s="17"/>
      <c r="B519" s="18"/>
      <c r="C519" s="19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198"/>
      <c r="AE519" s="63"/>
      <c r="AF519" s="63"/>
      <c r="AG519" s="63"/>
      <c r="AH519" s="20"/>
      <c r="AI519" s="21"/>
      <c r="AJ519" s="21"/>
      <c r="AK519" s="21"/>
      <c r="AL519" s="198"/>
      <c r="AM519" s="63"/>
      <c r="AN519" s="20"/>
      <c r="AO519" s="21"/>
      <c r="AP519" s="21"/>
      <c r="AQ519" s="21"/>
      <c r="AR519" s="21"/>
      <c r="AS519" s="21"/>
      <c r="AT519" s="198"/>
      <c r="AU519" s="23"/>
      <c r="AV519" s="198"/>
      <c r="AW519" s="23"/>
      <c r="AX519" s="21"/>
      <c r="AY519" s="21"/>
      <c r="AZ519" s="21"/>
      <c r="BA519" s="21"/>
      <c r="BB519" s="20"/>
      <c r="BC519" s="23"/>
      <c r="BD519" s="198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91.25" customHeight="1" x14ac:dyDescent="0.25">
      <c r="A520" s="17"/>
      <c r="B520" s="18"/>
      <c r="C520" s="19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198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198"/>
      <c r="AE520" s="63"/>
      <c r="AF520" s="63"/>
      <c r="AG520" s="63"/>
      <c r="AH520" s="20"/>
      <c r="AI520" s="21"/>
      <c r="AJ520" s="21"/>
      <c r="AK520" s="21"/>
      <c r="AL520" s="198"/>
      <c r="AM520" s="63"/>
      <c r="AN520" s="20"/>
      <c r="AO520" s="21"/>
      <c r="AP520" s="21"/>
      <c r="AQ520" s="21"/>
      <c r="AR520" s="21"/>
      <c r="AS520" s="21"/>
      <c r="AT520" s="198"/>
      <c r="AU520" s="23"/>
      <c r="AV520" s="198"/>
      <c r="AW520" s="23"/>
      <c r="AX520" s="21"/>
      <c r="AY520" s="21"/>
      <c r="AZ520" s="21"/>
      <c r="BA520" s="21"/>
      <c r="BB520" s="20"/>
      <c r="BC520" s="23"/>
      <c r="BD520" s="198"/>
      <c r="BE520" s="23"/>
      <c r="BF520" s="20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47.5" customHeight="1" x14ac:dyDescent="0.25">
      <c r="A521" s="17"/>
      <c r="B521" s="18"/>
      <c r="C521" s="19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198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2"/>
      <c r="AM521" s="21"/>
      <c r="AN521" s="21"/>
      <c r="AO521" s="21"/>
      <c r="AP521" s="21"/>
      <c r="AQ521" s="21"/>
      <c r="AR521" s="21"/>
      <c r="AS521" s="21"/>
      <c r="AT521" s="182"/>
      <c r="AU521" s="21"/>
      <c r="AV521" s="182"/>
      <c r="AW521" s="21"/>
      <c r="AX521" s="21"/>
      <c r="AY521" s="21"/>
      <c r="AZ521" s="21"/>
      <c r="BA521" s="21"/>
      <c r="BB521" s="20"/>
      <c r="BC521" s="23"/>
      <c r="BD521" s="198"/>
      <c r="BE521" s="23"/>
      <c r="BF521" s="20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71.5" customHeight="1" x14ac:dyDescent="0.25">
      <c r="A522" s="17"/>
      <c r="B522" s="18"/>
      <c r="C522" s="19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8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2"/>
      <c r="AM522" s="21"/>
      <c r="AN522" s="21"/>
      <c r="AO522" s="21"/>
      <c r="AP522" s="21"/>
      <c r="AQ522" s="21"/>
      <c r="AR522" s="21"/>
      <c r="AS522" s="21"/>
      <c r="AT522" s="182"/>
      <c r="AU522" s="21"/>
      <c r="AV522" s="182"/>
      <c r="AW522" s="21"/>
      <c r="AX522" s="21"/>
      <c r="AY522" s="21"/>
      <c r="AZ522" s="21"/>
      <c r="BA522" s="21"/>
      <c r="BB522" s="20"/>
      <c r="BC522" s="23"/>
      <c r="BD522" s="198"/>
      <c r="BE522" s="23"/>
      <c r="BF522" s="20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61" customHeight="1" x14ac:dyDescent="0.25">
      <c r="A523" s="17"/>
      <c r="B523" s="18"/>
      <c r="C523" s="19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198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2"/>
      <c r="AM523" s="21"/>
      <c r="AN523" s="21"/>
      <c r="AO523" s="21"/>
      <c r="AP523" s="21"/>
      <c r="AQ523" s="21"/>
      <c r="AR523" s="21"/>
      <c r="AS523" s="21"/>
      <c r="AT523" s="182"/>
      <c r="AU523" s="21"/>
      <c r="AV523" s="182"/>
      <c r="AW523" s="21"/>
      <c r="AX523" s="21"/>
      <c r="AY523" s="21"/>
      <c r="AZ523" s="21"/>
      <c r="BA523" s="21"/>
      <c r="BB523" s="20"/>
      <c r="BC523" s="23"/>
      <c r="BD523" s="198"/>
      <c r="BE523" s="23"/>
      <c r="BF523" s="20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04" customHeight="1" x14ac:dyDescent="0.25">
      <c r="A524" s="17"/>
      <c r="B524" s="18"/>
      <c r="C524" s="19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2"/>
      <c r="AM524" s="21"/>
      <c r="AN524" s="21"/>
      <c r="AO524" s="21"/>
      <c r="AP524" s="21"/>
      <c r="AQ524" s="21"/>
      <c r="AR524" s="21"/>
      <c r="AS524" s="21"/>
      <c r="AT524" s="182"/>
      <c r="AU524" s="21"/>
      <c r="AV524" s="182"/>
      <c r="AW524" s="21"/>
      <c r="AX524" s="21"/>
      <c r="AY524" s="21"/>
      <c r="AZ524" s="21"/>
      <c r="BA524" s="21"/>
      <c r="BB524" s="20"/>
      <c r="BC524" s="23"/>
      <c r="BD524" s="198"/>
      <c r="BE524" s="20"/>
      <c r="BF524" s="20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4" customHeight="1" x14ac:dyDescent="0.25">
      <c r="A525" s="17"/>
      <c r="B525" s="18"/>
      <c r="C525" s="19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198"/>
      <c r="O525" s="20"/>
      <c r="P525" s="20"/>
      <c r="Q525" s="20"/>
      <c r="R525" s="20"/>
      <c r="S525" s="20"/>
      <c r="T525" s="20"/>
      <c r="U525" s="20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2"/>
      <c r="AM525" s="21"/>
      <c r="AN525" s="21"/>
      <c r="AO525" s="21"/>
      <c r="AP525" s="21"/>
      <c r="AQ525" s="21"/>
      <c r="AR525" s="21"/>
      <c r="AS525" s="21"/>
      <c r="AT525" s="182"/>
      <c r="AU525" s="21"/>
      <c r="AV525" s="182"/>
      <c r="AW525" s="21"/>
      <c r="AX525" s="21"/>
      <c r="AY525" s="21"/>
      <c r="AZ525" s="21"/>
      <c r="BA525" s="21"/>
      <c r="BB525" s="20"/>
      <c r="BC525" s="23"/>
      <c r="BD525" s="198"/>
      <c r="BE525" s="23"/>
      <c r="BF525" s="20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4" customHeight="1" x14ac:dyDescent="0.25">
      <c r="A526" s="17"/>
      <c r="B526" s="18"/>
      <c r="C526" s="19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198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2"/>
      <c r="AM526" s="21"/>
      <c r="AN526" s="21"/>
      <c r="AO526" s="21"/>
      <c r="AP526" s="21"/>
      <c r="AQ526" s="21"/>
      <c r="AR526" s="21"/>
      <c r="AS526" s="21"/>
      <c r="AT526" s="182"/>
      <c r="AU526" s="21"/>
      <c r="AV526" s="182"/>
      <c r="AW526" s="21"/>
      <c r="AX526" s="21"/>
      <c r="AY526" s="21"/>
      <c r="AZ526" s="21"/>
      <c r="BA526" s="21"/>
      <c r="BB526" s="20"/>
      <c r="BC526" s="23"/>
      <c r="BD526" s="198"/>
      <c r="BE526" s="23"/>
      <c r="BF526" s="20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83.5" customHeight="1" x14ac:dyDescent="0.25">
      <c r="A527" s="17"/>
      <c r="B527" s="18"/>
      <c r="C527" s="19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182"/>
      <c r="AM527" s="21"/>
      <c r="AN527" s="21"/>
      <c r="AO527" s="21"/>
      <c r="AP527" s="21"/>
      <c r="AQ527" s="21"/>
      <c r="AR527" s="21"/>
      <c r="AS527" s="21"/>
      <c r="AT527" s="182"/>
      <c r="AU527" s="21"/>
      <c r="AV527" s="182"/>
      <c r="AW527" s="21"/>
      <c r="AX527" s="21"/>
      <c r="AY527" s="21"/>
      <c r="AZ527" s="21"/>
      <c r="BA527" s="21"/>
      <c r="BB527" s="20"/>
      <c r="BC527" s="23"/>
      <c r="BD527" s="198"/>
      <c r="BE527" s="23"/>
      <c r="BF527" s="20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409.5" customHeight="1" x14ac:dyDescent="0.25">
      <c r="A528" s="17"/>
      <c r="B528" s="18"/>
      <c r="C528" s="19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0"/>
      <c r="AI528" s="23"/>
      <c r="AJ528" s="23"/>
      <c r="AK528" s="21"/>
      <c r="AL528" s="198"/>
      <c r="AM528" s="23"/>
      <c r="AN528" s="23"/>
      <c r="AO528" s="21"/>
      <c r="AP528" s="21"/>
      <c r="AQ528" s="21"/>
      <c r="AR528" s="21"/>
      <c r="AS528" s="21"/>
      <c r="AT528" s="198"/>
      <c r="AU528" s="23"/>
      <c r="AV528" s="198"/>
      <c r="AW528" s="23"/>
      <c r="AX528" s="21"/>
      <c r="AY528" s="21"/>
      <c r="AZ528" s="21"/>
      <c r="BA528" s="21"/>
      <c r="BB528" s="20"/>
      <c r="BC528" s="23"/>
      <c r="BD528" s="198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14.75" customHeight="1" x14ac:dyDescent="0.25">
      <c r="A529" s="17"/>
      <c r="B529" s="18"/>
      <c r="C529" s="19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182"/>
      <c r="AM529" s="21"/>
      <c r="AN529" s="21"/>
      <c r="AO529" s="21"/>
      <c r="AP529" s="21"/>
      <c r="AQ529" s="21"/>
      <c r="AR529" s="21"/>
      <c r="AS529" s="21"/>
      <c r="AT529" s="182"/>
      <c r="AU529" s="21"/>
      <c r="AV529" s="182"/>
      <c r="AW529" s="21"/>
      <c r="AX529" s="21"/>
      <c r="AY529" s="21"/>
      <c r="AZ529" s="21"/>
      <c r="BA529" s="21"/>
      <c r="BB529" s="20"/>
      <c r="BC529" s="23"/>
      <c r="BD529" s="198"/>
      <c r="BE529" s="23"/>
      <c r="BF529" s="20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114.75" customHeight="1" x14ac:dyDescent="0.25">
      <c r="A530" s="17"/>
      <c r="B530" s="18"/>
      <c r="C530" s="19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198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182"/>
      <c r="AM530" s="21"/>
      <c r="AN530" s="21"/>
      <c r="AO530" s="21"/>
      <c r="AP530" s="21"/>
      <c r="AQ530" s="21"/>
      <c r="AR530" s="21"/>
      <c r="AS530" s="21"/>
      <c r="AT530" s="182"/>
      <c r="AU530" s="21"/>
      <c r="AV530" s="182"/>
      <c r="AW530" s="21"/>
      <c r="AX530" s="21"/>
      <c r="AY530" s="21"/>
      <c r="AZ530" s="21"/>
      <c r="BA530" s="21"/>
      <c r="BB530" s="20"/>
      <c r="BC530" s="23"/>
      <c r="BD530" s="198"/>
      <c r="BE530" s="23"/>
      <c r="BF530" s="20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14.75" customHeight="1" x14ac:dyDescent="0.25">
      <c r="A531" s="17"/>
      <c r="B531" s="18"/>
      <c r="C531" s="19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198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182"/>
      <c r="AM531" s="21"/>
      <c r="AN531" s="21"/>
      <c r="AO531" s="21"/>
      <c r="AP531" s="21"/>
      <c r="AQ531" s="21"/>
      <c r="AR531" s="21"/>
      <c r="AS531" s="21"/>
      <c r="AT531" s="182"/>
      <c r="AU531" s="21"/>
      <c r="AV531" s="182"/>
      <c r="AW531" s="21"/>
      <c r="AX531" s="21"/>
      <c r="AY531" s="21"/>
      <c r="AZ531" s="21"/>
      <c r="BA531" s="21"/>
      <c r="BB531" s="20"/>
      <c r="BC531" s="23"/>
      <c r="BD531" s="198"/>
      <c r="BE531" s="23"/>
      <c r="BF531" s="20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114.75" customHeight="1" x14ac:dyDescent="0.25">
      <c r="A532" s="17"/>
      <c r="B532" s="18"/>
      <c r="C532" s="19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198"/>
      <c r="O532" s="28"/>
      <c r="P532" s="18"/>
      <c r="Q532" s="28"/>
      <c r="R532" s="28"/>
      <c r="S532" s="28"/>
      <c r="T532" s="28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182"/>
      <c r="AM532" s="21"/>
      <c r="AN532" s="21"/>
      <c r="AO532" s="21"/>
      <c r="AP532" s="21"/>
      <c r="AQ532" s="21"/>
      <c r="AR532" s="21"/>
      <c r="AS532" s="21"/>
      <c r="AT532" s="182"/>
      <c r="AU532" s="21"/>
      <c r="AV532" s="182"/>
      <c r="AW532" s="21"/>
      <c r="AX532" s="21"/>
      <c r="AY532" s="21"/>
      <c r="AZ532" s="21"/>
      <c r="BA532" s="21"/>
      <c r="BB532" s="20"/>
      <c r="BC532" s="23"/>
      <c r="BD532" s="198"/>
      <c r="BE532" s="23"/>
      <c r="BF532" s="20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14.75" customHeight="1" x14ac:dyDescent="0.25">
      <c r="A533" s="17"/>
      <c r="B533" s="18"/>
      <c r="C533" s="19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198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2"/>
      <c r="AM533" s="21"/>
      <c r="AN533" s="21"/>
      <c r="AO533" s="21"/>
      <c r="AP533" s="21"/>
      <c r="AQ533" s="21"/>
      <c r="AR533" s="21"/>
      <c r="AS533" s="21"/>
      <c r="AT533" s="182"/>
      <c r="AU533" s="21"/>
      <c r="AV533" s="182"/>
      <c r="AW533" s="21"/>
      <c r="AX533" s="21"/>
      <c r="AY533" s="21"/>
      <c r="AZ533" s="21"/>
      <c r="BA533" s="21"/>
      <c r="BB533" s="20"/>
      <c r="BC533" s="23"/>
      <c r="BD533" s="198"/>
      <c r="BE533" s="23"/>
      <c r="BF533" s="20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04" customHeight="1" x14ac:dyDescent="0.25">
      <c r="A534" s="17"/>
      <c r="B534" s="18"/>
      <c r="C534" s="19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0"/>
      <c r="Q534" s="23"/>
      <c r="R534" s="23"/>
      <c r="S534" s="23"/>
      <c r="T534" s="23"/>
      <c r="U534" s="2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2"/>
      <c r="AM534" s="21"/>
      <c r="AN534" s="21"/>
      <c r="AO534" s="21"/>
      <c r="AP534" s="21"/>
      <c r="AQ534" s="21"/>
      <c r="AR534" s="21"/>
      <c r="AS534" s="21"/>
      <c r="AT534" s="182"/>
      <c r="AU534" s="21"/>
      <c r="AV534" s="182"/>
      <c r="AW534" s="21"/>
      <c r="AX534" s="21"/>
      <c r="AY534" s="21"/>
      <c r="AZ534" s="21"/>
      <c r="BA534" s="21"/>
      <c r="BB534" s="20"/>
      <c r="BC534" s="23"/>
      <c r="BD534" s="198"/>
      <c r="BE534" s="23"/>
      <c r="BF534" s="20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204" customHeight="1" x14ac:dyDescent="0.25">
      <c r="A535" s="17"/>
      <c r="B535" s="18"/>
      <c r="C535" s="19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198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2"/>
      <c r="AM535" s="21"/>
      <c r="AN535" s="21"/>
      <c r="AO535" s="21"/>
      <c r="AP535" s="21"/>
      <c r="AQ535" s="21"/>
      <c r="AR535" s="21"/>
      <c r="AS535" s="21"/>
      <c r="AT535" s="182"/>
      <c r="AU535" s="21"/>
      <c r="AV535" s="182"/>
      <c r="AW535" s="21"/>
      <c r="AX535" s="21"/>
      <c r="AY535" s="21"/>
      <c r="AZ535" s="21"/>
      <c r="BA535" s="21"/>
      <c r="BB535" s="20"/>
      <c r="BC535" s="23"/>
      <c r="BD535" s="198"/>
      <c r="BE535" s="23"/>
      <c r="BF535" s="20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16" customHeight="1" x14ac:dyDescent="0.25">
      <c r="A536" s="17"/>
      <c r="B536" s="18"/>
      <c r="C536" s="19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0"/>
      <c r="AK536" s="63"/>
      <c r="AL536" s="182"/>
      <c r="AM536" s="21"/>
      <c r="AN536" s="21"/>
      <c r="AO536" s="21"/>
      <c r="AP536" s="21"/>
      <c r="AQ536" s="21"/>
      <c r="AR536" s="21"/>
      <c r="AS536" s="21"/>
      <c r="AT536" s="182"/>
      <c r="AU536" s="21"/>
      <c r="AV536" s="182"/>
      <c r="AW536" s="21"/>
      <c r="AX536" s="21"/>
      <c r="AY536" s="21"/>
      <c r="AZ536" s="21"/>
      <c r="BA536" s="21"/>
      <c r="BB536" s="20"/>
      <c r="BC536" s="63"/>
      <c r="BD536" s="198"/>
      <c r="BE536" s="63"/>
      <c r="BF536" s="20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158.25" customHeight="1" x14ac:dyDescent="0.25">
      <c r="A537" s="17"/>
      <c r="B537" s="18"/>
      <c r="C537" s="19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63"/>
      <c r="P537" s="63"/>
      <c r="Q537" s="63"/>
      <c r="R537" s="63"/>
      <c r="S537" s="63"/>
      <c r="T537" s="63"/>
      <c r="U537" s="6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182"/>
      <c r="AM537" s="21"/>
      <c r="AN537" s="21"/>
      <c r="AO537" s="21"/>
      <c r="AP537" s="21"/>
      <c r="AQ537" s="21"/>
      <c r="AR537" s="21"/>
      <c r="AS537" s="21"/>
      <c r="AT537" s="182"/>
      <c r="AU537" s="21"/>
      <c r="AV537" s="182"/>
      <c r="AW537" s="21"/>
      <c r="AX537" s="21"/>
      <c r="AY537" s="21"/>
      <c r="AZ537" s="21"/>
      <c r="BA537" s="21"/>
      <c r="BB537" s="20"/>
      <c r="BC537" s="23"/>
      <c r="BD537" s="198"/>
      <c r="BE537" s="23"/>
      <c r="BF537" s="20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41" customHeight="1" x14ac:dyDescent="0.25">
      <c r="A538" s="17"/>
      <c r="B538" s="18"/>
      <c r="C538" s="19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63"/>
      <c r="P538" s="63"/>
      <c r="Q538" s="63"/>
      <c r="R538" s="63"/>
      <c r="S538" s="63"/>
      <c r="T538" s="63"/>
      <c r="U538" s="6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182"/>
      <c r="AM538" s="21"/>
      <c r="AN538" s="21"/>
      <c r="AO538" s="21"/>
      <c r="AP538" s="21"/>
      <c r="AQ538" s="21"/>
      <c r="AR538" s="21"/>
      <c r="AS538" s="21"/>
      <c r="AT538" s="182"/>
      <c r="AU538" s="21"/>
      <c r="AV538" s="182"/>
      <c r="AW538" s="21"/>
      <c r="AX538" s="21"/>
      <c r="AY538" s="21"/>
      <c r="AZ538" s="21"/>
      <c r="BA538" s="21"/>
      <c r="BB538" s="20"/>
      <c r="BC538" s="23"/>
      <c r="BD538" s="198"/>
      <c r="BE538" s="23"/>
      <c r="BF538" s="20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56.5" customHeight="1" x14ac:dyDescent="0.25">
      <c r="A539" s="17"/>
      <c r="B539" s="18"/>
      <c r="C539" s="19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0"/>
      <c r="Q539" s="23"/>
      <c r="R539" s="23"/>
      <c r="S539" s="23"/>
      <c r="T539" s="23"/>
      <c r="U539" s="23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0"/>
      <c r="AI539" s="23"/>
      <c r="AJ539" s="23"/>
      <c r="AK539" s="21"/>
      <c r="AL539" s="198"/>
      <c r="AM539" s="23"/>
      <c r="AN539" s="23"/>
      <c r="AO539" s="21"/>
      <c r="AP539" s="21"/>
      <c r="AQ539" s="21"/>
      <c r="AR539" s="21"/>
      <c r="AS539" s="21"/>
      <c r="AT539" s="198"/>
      <c r="AU539" s="29"/>
      <c r="AV539" s="198"/>
      <c r="AW539" s="23"/>
      <c r="AX539" s="21"/>
      <c r="AY539" s="21"/>
      <c r="AZ539" s="21"/>
      <c r="BA539" s="21"/>
      <c r="BB539" s="20"/>
      <c r="BC539" s="23"/>
      <c r="BD539" s="198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53.75" customHeight="1" x14ac:dyDescent="0.25">
      <c r="A540" s="17"/>
      <c r="B540" s="18"/>
      <c r="C540" s="19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3"/>
      <c r="P540" s="23"/>
      <c r="Q540" s="23"/>
      <c r="R540" s="23"/>
      <c r="S540" s="23"/>
      <c r="T540" s="23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0"/>
      <c r="AI540" s="23"/>
      <c r="AJ540" s="23"/>
      <c r="AK540" s="21"/>
      <c r="AL540" s="198"/>
      <c r="AM540" s="23"/>
      <c r="AN540" s="23"/>
      <c r="AO540" s="21"/>
      <c r="AP540" s="21"/>
      <c r="AQ540" s="21"/>
      <c r="AR540" s="21"/>
      <c r="AS540" s="21"/>
      <c r="AT540" s="198"/>
      <c r="AU540" s="29"/>
      <c r="AV540" s="198"/>
      <c r="AW540" s="23"/>
      <c r="AX540" s="21"/>
      <c r="AY540" s="21"/>
      <c r="AZ540" s="21"/>
      <c r="BA540" s="21"/>
      <c r="BB540" s="20"/>
      <c r="BC540" s="23"/>
      <c r="BD540" s="198"/>
      <c r="BE540" s="23"/>
      <c r="BF540" s="20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164.25" customHeight="1" x14ac:dyDescent="0.25">
      <c r="A541" s="17"/>
      <c r="B541" s="18"/>
      <c r="C541" s="19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198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0"/>
      <c r="AI541" s="23"/>
      <c r="AJ541" s="23"/>
      <c r="AK541" s="21"/>
      <c r="AL541" s="198"/>
      <c r="AM541" s="23"/>
      <c r="AN541" s="23"/>
      <c r="AO541" s="21"/>
      <c r="AP541" s="21"/>
      <c r="AQ541" s="21"/>
      <c r="AR541" s="21"/>
      <c r="AS541" s="21"/>
      <c r="AT541" s="198"/>
      <c r="AU541" s="29"/>
      <c r="AV541" s="198"/>
      <c r="AW541" s="23"/>
      <c r="AX541" s="21"/>
      <c r="AY541" s="21"/>
      <c r="AZ541" s="21"/>
      <c r="BA541" s="21"/>
      <c r="BB541" s="20"/>
      <c r="BC541" s="23"/>
      <c r="BD541" s="198"/>
      <c r="BE541" s="23"/>
      <c r="BF541" s="20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389.25" customHeight="1" x14ac:dyDescent="0.25">
      <c r="A542" s="17"/>
      <c r="B542" s="18"/>
      <c r="C542" s="19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0"/>
      <c r="AI542" s="29"/>
      <c r="AJ542" s="29"/>
      <c r="AK542" s="21"/>
      <c r="AL542" s="198"/>
      <c r="AM542" s="29"/>
      <c r="AN542" s="29"/>
      <c r="AO542" s="21"/>
      <c r="AP542" s="21"/>
      <c r="AQ542" s="21"/>
      <c r="AR542" s="21"/>
      <c r="AS542" s="21"/>
      <c r="AT542" s="198"/>
      <c r="AU542" s="29"/>
      <c r="AV542" s="198"/>
      <c r="AW542" s="29"/>
      <c r="AX542" s="21"/>
      <c r="AY542" s="21"/>
      <c r="AZ542" s="21"/>
      <c r="BA542" s="21"/>
      <c r="BB542" s="20"/>
      <c r="BC542" s="23"/>
      <c r="BD542" s="198"/>
      <c r="BE542" s="29"/>
      <c r="BF542" s="29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121.5" customHeight="1" x14ac:dyDescent="0.25">
      <c r="A543" s="17"/>
      <c r="B543" s="18"/>
      <c r="C543" s="19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0"/>
      <c r="AI543" s="23"/>
      <c r="AJ543" s="23"/>
      <c r="AK543" s="21"/>
      <c r="AL543" s="198"/>
      <c r="AM543" s="23"/>
      <c r="AN543" s="23"/>
      <c r="AO543" s="21"/>
      <c r="AP543" s="21"/>
      <c r="AQ543" s="21"/>
      <c r="AR543" s="21"/>
      <c r="AS543" s="21"/>
      <c r="AT543" s="198"/>
      <c r="AU543" s="23"/>
      <c r="AV543" s="198"/>
      <c r="AW543" s="23"/>
      <c r="AX543" s="21"/>
      <c r="AY543" s="21"/>
      <c r="AZ543" s="21"/>
      <c r="BA543" s="21"/>
      <c r="BB543" s="20"/>
      <c r="BC543" s="23"/>
      <c r="BD543" s="198"/>
      <c r="BE543" s="23"/>
      <c r="BF543" s="23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121.5" customHeight="1" x14ac:dyDescent="0.25">
      <c r="A544" s="17"/>
      <c r="B544" s="18"/>
      <c r="C544" s="19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0"/>
      <c r="AI544" s="23"/>
      <c r="AJ544" s="23"/>
      <c r="AK544" s="21"/>
      <c r="AL544" s="198"/>
      <c r="AM544" s="23"/>
      <c r="AN544" s="23"/>
      <c r="AO544" s="21"/>
      <c r="AP544" s="21"/>
      <c r="AQ544" s="21"/>
      <c r="AR544" s="21"/>
      <c r="AS544" s="21"/>
      <c r="AT544" s="198"/>
      <c r="AU544" s="23"/>
      <c r="AV544" s="198"/>
      <c r="AW544" s="23"/>
      <c r="AX544" s="21"/>
      <c r="AY544" s="21"/>
      <c r="AZ544" s="21"/>
      <c r="BA544" s="21"/>
      <c r="BB544" s="20"/>
      <c r="BC544" s="23"/>
      <c r="BD544" s="198"/>
      <c r="BE544" s="23"/>
      <c r="BF544" s="23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121.5" customHeight="1" x14ac:dyDescent="0.25">
      <c r="A545" s="17"/>
      <c r="B545" s="18"/>
      <c r="C545" s="19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0"/>
      <c r="AI545" s="23"/>
      <c r="AJ545" s="23"/>
      <c r="AK545" s="21"/>
      <c r="AL545" s="198"/>
      <c r="AM545" s="23"/>
      <c r="AN545" s="23"/>
      <c r="AO545" s="21"/>
      <c r="AP545" s="21"/>
      <c r="AQ545" s="21"/>
      <c r="AR545" s="21"/>
      <c r="AS545" s="21"/>
      <c r="AT545" s="198"/>
      <c r="AU545" s="23"/>
      <c r="AV545" s="198"/>
      <c r="AW545" s="23"/>
      <c r="AX545" s="21"/>
      <c r="AY545" s="21"/>
      <c r="AZ545" s="21"/>
      <c r="BA545" s="21"/>
      <c r="BB545" s="20"/>
      <c r="BC545" s="23"/>
      <c r="BD545" s="198"/>
      <c r="BE545" s="23"/>
      <c r="BF545" s="2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121.5" customHeight="1" x14ac:dyDescent="0.25">
      <c r="A546" s="17"/>
      <c r="B546" s="18"/>
      <c r="C546" s="19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0"/>
      <c r="AI546" s="23"/>
      <c r="AJ546" s="23"/>
      <c r="AK546" s="21"/>
      <c r="AL546" s="198"/>
      <c r="AM546" s="23"/>
      <c r="AN546" s="23"/>
      <c r="AO546" s="21"/>
      <c r="AP546" s="21"/>
      <c r="AQ546" s="21"/>
      <c r="AR546" s="21"/>
      <c r="AS546" s="21"/>
      <c r="AT546" s="198"/>
      <c r="AU546" s="23"/>
      <c r="AV546" s="198"/>
      <c r="AW546" s="23"/>
      <c r="AX546" s="21"/>
      <c r="AY546" s="21"/>
      <c r="AZ546" s="21"/>
      <c r="BA546" s="21"/>
      <c r="BB546" s="20"/>
      <c r="BC546" s="23"/>
      <c r="BD546" s="198"/>
      <c r="BE546" s="23"/>
      <c r="BF546" s="23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21.5" customHeight="1" x14ac:dyDescent="0.25">
      <c r="A547" s="17"/>
      <c r="B547" s="18"/>
      <c r="C547" s="19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0"/>
      <c r="AI547" s="23"/>
      <c r="AJ547" s="23"/>
      <c r="AK547" s="21"/>
      <c r="AL547" s="198"/>
      <c r="AM547" s="23"/>
      <c r="AN547" s="23"/>
      <c r="AO547" s="21"/>
      <c r="AP547" s="21"/>
      <c r="AQ547" s="21"/>
      <c r="AR547" s="21"/>
      <c r="AS547" s="21"/>
      <c r="AT547" s="198"/>
      <c r="AU547" s="23"/>
      <c r="AV547" s="198"/>
      <c r="AW547" s="23"/>
      <c r="AX547" s="21"/>
      <c r="AY547" s="21"/>
      <c r="AZ547" s="21"/>
      <c r="BA547" s="21"/>
      <c r="BB547" s="20"/>
      <c r="BC547" s="23"/>
      <c r="BD547" s="198"/>
      <c r="BE547" s="23"/>
      <c r="BF547" s="23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409.6" customHeight="1" x14ac:dyDescent="0.25">
      <c r="A548" s="17"/>
      <c r="B548" s="18"/>
      <c r="C548" s="19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0"/>
      <c r="Q548" s="23"/>
      <c r="R548" s="23"/>
      <c r="S548" s="23"/>
      <c r="T548" s="23"/>
      <c r="U548" s="2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182"/>
      <c r="AM548" s="21"/>
      <c r="AN548" s="21"/>
      <c r="AO548" s="21"/>
      <c r="AP548" s="21"/>
      <c r="AQ548" s="21"/>
      <c r="AR548" s="21"/>
      <c r="AS548" s="21"/>
      <c r="AT548" s="182"/>
      <c r="AU548" s="21"/>
      <c r="AV548" s="182"/>
      <c r="AW548" s="21"/>
      <c r="AX548" s="21"/>
      <c r="AY548" s="21"/>
      <c r="AZ548" s="21"/>
      <c r="BA548" s="21"/>
      <c r="BB548" s="20"/>
      <c r="BC548" s="23"/>
      <c r="BD548" s="198"/>
      <c r="BE548" s="23"/>
      <c r="BF548" s="20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409.6" customHeight="1" x14ac:dyDescent="0.25">
      <c r="A549" s="17"/>
      <c r="B549" s="18"/>
      <c r="C549" s="19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198"/>
      <c r="O549" s="63"/>
      <c r="P549" s="63"/>
      <c r="Q549" s="63"/>
      <c r="R549" s="63"/>
      <c r="S549" s="63"/>
      <c r="T549" s="63"/>
      <c r="U549" s="63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182"/>
      <c r="AM549" s="21"/>
      <c r="AN549" s="21"/>
      <c r="AO549" s="21"/>
      <c r="AP549" s="21"/>
      <c r="AQ549" s="21"/>
      <c r="AR549" s="21"/>
      <c r="AS549" s="21"/>
      <c r="AT549" s="182"/>
      <c r="AU549" s="21"/>
      <c r="AV549" s="182"/>
      <c r="AW549" s="21"/>
      <c r="AX549" s="21"/>
      <c r="AY549" s="21"/>
      <c r="AZ549" s="21"/>
      <c r="BA549" s="21"/>
      <c r="BB549" s="20"/>
      <c r="BC549" s="23"/>
      <c r="BD549" s="198"/>
      <c r="BE549" s="23"/>
      <c r="BF549" s="20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409.5" customHeight="1" x14ac:dyDescent="0.25">
      <c r="A550" s="17"/>
      <c r="B550" s="18"/>
      <c r="C550" s="19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182"/>
      <c r="AM550" s="21"/>
      <c r="AN550" s="21"/>
      <c r="AO550" s="21"/>
      <c r="AP550" s="21"/>
      <c r="AQ550" s="21"/>
      <c r="AR550" s="21"/>
      <c r="AS550" s="21"/>
      <c r="AT550" s="182"/>
      <c r="AU550" s="21"/>
      <c r="AV550" s="182"/>
      <c r="AW550" s="21"/>
      <c r="AX550" s="21"/>
      <c r="AY550" s="21"/>
      <c r="AZ550" s="21"/>
      <c r="BA550" s="21"/>
      <c r="BB550" s="20"/>
      <c r="BC550" s="23"/>
      <c r="BD550" s="198"/>
      <c r="BE550" s="29"/>
      <c r="BF550" s="29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409.5" customHeight="1" x14ac:dyDescent="0.25">
      <c r="A551" s="17"/>
      <c r="B551" s="18"/>
      <c r="C551" s="19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98"/>
      <c r="BE551" s="20"/>
      <c r="BF551" s="20"/>
      <c r="BG551" s="20"/>
      <c r="BH551" s="20"/>
      <c r="BI551" s="23"/>
      <c r="BJ551" s="20"/>
      <c r="BK551" s="20"/>
      <c r="BL551" s="23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171.75" customHeight="1" x14ac:dyDescent="0.25">
      <c r="A552" s="17"/>
      <c r="B552" s="18"/>
      <c r="C552" s="19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98"/>
      <c r="BE552" s="198"/>
      <c r="BF552" s="20"/>
      <c r="BG552" s="20"/>
      <c r="BH552" s="20"/>
      <c r="BI552" s="23"/>
      <c r="BJ552" s="20"/>
      <c r="BK552" s="20"/>
      <c r="BL552" s="23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251.25" customHeight="1" x14ac:dyDescent="0.25">
      <c r="A553" s="17"/>
      <c r="B553" s="18"/>
      <c r="C553" s="19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198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0"/>
      <c r="AI553" s="23"/>
      <c r="AJ553" s="23"/>
      <c r="AK553" s="21"/>
      <c r="AL553" s="198"/>
      <c r="AM553" s="23"/>
      <c r="AN553" s="23"/>
      <c r="AO553" s="21"/>
      <c r="AP553" s="21"/>
      <c r="AQ553" s="21"/>
      <c r="AR553" s="21"/>
      <c r="AS553" s="21"/>
      <c r="AT553" s="198"/>
      <c r="AU553" s="23"/>
      <c r="AV553" s="198"/>
      <c r="AW553" s="23"/>
      <c r="AX553" s="21"/>
      <c r="AY553" s="21"/>
      <c r="AZ553" s="21"/>
      <c r="BA553" s="21"/>
      <c r="BB553" s="20"/>
      <c r="BC553" s="23"/>
      <c r="BD553" s="198"/>
      <c r="BE553" s="23"/>
      <c r="BF553" s="23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3" s="22" customFormat="1" ht="409.5" customHeight="1" x14ac:dyDescent="0.25">
      <c r="A554" s="17"/>
      <c r="B554" s="18"/>
      <c r="C554" s="19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3"/>
      <c r="P554" s="20"/>
      <c r="Q554" s="23"/>
      <c r="R554" s="23"/>
      <c r="S554" s="23"/>
      <c r="T554" s="23"/>
      <c r="U554" s="23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0"/>
      <c r="AI554" s="23"/>
      <c r="AJ554" s="23"/>
      <c r="AK554" s="21"/>
      <c r="AL554" s="198"/>
      <c r="AM554" s="23"/>
      <c r="AN554" s="23"/>
      <c r="AO554" s="21"/>
      <c r="AP554" s="21"/>
      <c r="AQ554" s="21"/>
      <c r="AR554" s="21"/>
      <c r="AS554" s="21"/>
      <c r="AT554" s="198"/>
      <c r="AU554" s="23"/>
      <c r="AV554" s="198"/>
      <c r="AW554" s="23"/>
      <c r="AX554" s="21"/>
      <c r="AY554" s="21"/>
      <c r="AZ554" s="21"/>
      <c r="BA554" s="21"/>
      <c r="BB554" s="20"/>
      <c r="BC554" s="23"/>
      <c r="BD554" s="198"/>
      <c r="BE554" s="23"/>
      <c r="BF554" s="23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209.25" customHeight="1" x14ac:dyDescent="0.25">
      <c r="A555" s="17"/>
      <c r="B555" s="18"/>
      <c r="C555" s="19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198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0"/>
      <c r="AI555" s="23"/>
      <c r="AJ555" s="23"/>
      <c r="AK555" s="21"/>
      <c r="AL555" s="198"/>
      <c r="AM555" s="23"/>
      <c r="AN555" s="23"/>
      <c r="AO555" s="21"/>
      <c r="AP555" s="21"/>
      <c r="AQ555" s="21"/>
      <c r="AR555" s="21"/>
      <c r="AS555" s="21"/>
      <c r="AT555" s="198"/>
      <c r="AU555" s="23"/>
      <c r="AV555" s="198"/>
      <c r="AW555" s="23"/>
      <c r="AX555" s="21"/>
      <c r="AY555" s="21"/>
      <c r="AZ555" s="21"/>
      <c r="BA555" s="21"/>
      <c r="BB555" s="20"/>
      <c r="BC555" s="23"/>
      <c r="BD555" s="198"/>
      <c r="BE555" s="23"/>
      <c r="BF555" s="23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198.75" customHeight="1" x14ac:dyDescent="0.25">
      <c r="A556" s="17"/>
      <c r="B556" s="18"/>
      <c r="C556" s="19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198"/>
      <c r="O556" s="28"/>
      <c r="P556" s="1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182"/>
      <c r="AM556" s="21"/>
      <c r="AN556" s="21"/>
      <c r="AO556" s="21"/>
      <c r="AP556" s="21"/>
      <c r="AQ556" s="21"/>
      <c r="AR556" s="21"/>
      <c r="AS556" s="21"/>
      <c r="AT556" s="182"/>
      <c r="AU556" s="21"/>
      <c r="AV556" s="182"/>
      <c r="AW556" s="21"/>
      <c r="AX556" s="21"/>
      <c r="AY556" s="21"/>
      <c r="AZ556" s="21"/>
      <c r="BA556" s="21"/>
      <c r="BB556" s="20"/>
      <c r="BC556" s="23"/>
      <c r="BD556" s="198"/>
      <c r="BE556" s="23"/>
      <c r="BF556" s="20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3" s="22" customFormat="1" ht="408.75" customHeight="1" x14ac:dyDescent="0.25">
      <c r="A557" s="17"/>
      <c r="B557" s="18"/>
      <c r="C557" s="19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198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182"/>
      <c r="AM557" s="21"/>
      <c r="AN557" s="21"/>
      <c r="AO557" s="21"/>
      <c r="AP557" s="21"/>
      <c r="AQ557" s="21"/>
      <c r="AR557" s="21"/>
      <c r="AS557" s="21"/>
      <c r="AT557" s="182"/>
      <c r="AU557" s="21"/>
      <c r="AV557" s="182"/>
      <c r="AW557" s="21"/>
      <c r="AX557" s="21"/>
      <c r="AY557" s="21"/>
      <c r="AZ557" s="21"/>
      <c r="BA557" s="21"/>
      <c r="BB557" s="20"/>
      <c r="BC557" s="23"/>
      <c r="BD557" s="198"/>
      <c r="BE557" s="23"/>
      <c r="BF557" s="20"/>
      <c r="BG557" s="21"/>
      <c r="BH557" s="21"/>
      <c r="BI557" s="21"/>
      <c r="BJ557" s="21"/>
      <c r="BK557" s="21"/>
      <c r="BL557" s="21"/>
      <c r="BM557" s="21"/>
      <c r="BN557" s="21"/>
      <c r="BO557" s="24"/>
      <c r="BP557" s="21"/>
      <c r="BQ557" s="21"/>
      <c r="BR557" s="23"/>
      <c r="BS557" s="23"/>
      <c r="BT557" s="24"/>
      <c r="BU557" s="25"/>
    </row>
    <row r="558" spans="1:73" s="22" customFormat="1" ht="254.25" customHeight="1" x14ac:dyDescent="0.25">
      <c r="A558" s="17"/>
      <c r="B558" s="18"/>
      <c r="C558" s="19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198"/>
      <c r="O558" s="28"/>
      <c r="P558" s="1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182"/>
      <c r="AM558" s="21"/>
      <c r="AN558" s="21"/>
      <c r="AO558" s="21"/>
      <c r="AP558" s="21"/>
      <c r="AQ558" s="21"/>
      <c r="AR558" s="21"/>
      <c r="AS558" s="21"/>
      <c r="AT558" s="182"/>
      <c r="AU558" s="21"/>
      <c r="AV558" s="182"/>
      <c r="AW558" s="21"/>
      <c r="AX558" s="21"/>
      <c r="AY558" s="21"/>
      <c r="AZ558" s="21"/>
      <c r="BA558" s="21"/>
      <c r="BB558" s="20"/>
      <c r="BC558" s="23"/>
      <c r="BD558" s="198"/>
      <c r="BE558" s="23"/>
      <c r="BF558" s="20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261.75" customHeight="1" x14ac:dyDescent="0.25">
      <c r="A559" s="17"/>
      <c r="B559" s="18"/>
      <c r="C559" s="19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182"/>
      <c r="AM559" s="21"/>
      <c r="AN559" s="21"/>
      <c r="AO559" s="21"/>
      <c r="AP559" s="21"/>
      <c r="AQ559" s="21"/>
      <c r="AR559" s="21"/>
      <c r="AS559" s="21"/>
      <c r="AT559" s="182"/>
      <c r="AU559" s="21"/>
      <c r="AV559" s="182"/>
      <c r="AW559" s="21"/>
      <c r="AX559" s="21"/>
      <c r="AY559" s="21"/>
      <c r="AZ559" s="21"/>
      <c r="BA559" s="21"/>
      <c r="BB559" s="20"/>
      <c r="BC559" s="23"/>
      <c r="BD559" s="198"/>
      <c r="BE559" s="23"/>
      <c r="BF559" s="20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149.25" customHeight="1" x14ac:dyDescent="0.25">
      <c r="A560" s="17"/>
      <c r="B560" s="18"/>
      <c r="C560" s="19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8"/>
      <c r="P560" s="18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182"/>
      <c r="AM560" s="21"/>
      <c r="AN560" s="21"/>
      <c r="AO560" s="21"/>
      <c r="AP560" s="21"/>
      <c r="AQ560" s="21"/>
      <c r="AR560" s="21"/>
      <c r="AS560" s="21"/>
      <c r="AT560" s="182"/>
      <c r="AU560" s="21"/>
      <c r="AV560" s="182"/>
      <c r="AW560" s="21"/>
      <c r="AX560" s="21"/>
      <c r="AY560" s="21"/>
      <c r="AZ560" s="21"/>
      <c r="BA560" s="21"/>
      <c r="BB560" s="20"/>
      <c r="BC560" s="23"/>
      <c r="BD560" s="198"/>
      <c r="BE560" s="23"/>
      <c r="BF560" s="20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3"/>
      <c r="BS560" s="23"/>
      <c r="BT560" s="24"/>
      <c r="BU560" s="25"/>
    </row>
    <row r="561" spans="1:73" s="22" customFormat="1" ht="149.25" customHeight="1" x14ac:dyDescent="0.25">
      <c r="A561" s="17"/>
      <c r="B561" s="18"/>
      <c r="C561" s="19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198"/>
      <c r="O561" s="28"/>
      <c r="P561" s="18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182"/>
      <c r="AM561" s="21"/>
      <c r="AN561" s="21"/>
      <c r="AO561" s="21"/>
      <c r="AP561" s="21"/>
      <c r="AQ561" s="21"/>
      <c r="AR561" s="21"/>
      <c r="AS561" s="21"/>
      <c r="AT561" s="182"/>
      <c r="AU561" s="21"/>
      <c r="AV561" s="182"/>
      <c r="AW561" s="21"/>
      <c r="AX561" s="21"/>
      <c r="AY561" s="21"/>
      <c r="AZ561" s="21"/>
      <c r="BA561" s="21"/>
      <c r="BB561" s="20"/>
      <c r="BC561" s="23"/>
      <c r="BD561" s="198"/>
      <c r="BE561" s="23"/>
      <c r="BF561" s="20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3"/>
      <c r="BS561" s="23"/>
      <c r="BT561" s="24"/>
      <c r="BU561" s="25"/>
    </row>
    <row r="562" spans="1:73" s="22" customFormat="1" ht="149.25" customHeight="1" x14ac:dyDescent="0.25">
      <c r="A562" s="17"/>
      <c r="B562" s="18"/>
      <c r="C562" s="19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198"/>
      <c r="O562" s="23"/>
      <c r="P562" s="23"/>
      <c r="Q562" s="23"/>
      <c r="R562" s="23"/>
      <c r="S562" s="23"/>
      <c r="T562" s="23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182"/>
      <c r="AM562" s="21"/>
      <c r="AN562" s="21"/>
      <c r="AO562" s="21"/>
      <c r="AP562" s="21"/>
      <c r="AQ562" s="21"/>
      <c r="AR562" s="21"/>
      <c r="AS562" s="21"/>
      <c r="AT562" s="182"/>
      <c r="AU562" s="21"/>
      <c r="AV562" s="182"/>
      <c r="AW562" s="21"/>
      <c r="AX562" s="21"/>
      <c r="AY562" s="21"/>
      <c r="AZ562" s="21"/>
      <c r="BA562" s="21"/>
      <c r="BB562" s="20"/>
      <c r="BC562" s="23"/>
      <c r="BD562" s="198"/>
      <c r="BE562" s="23"/>
      <c r="BF562" s="20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3"/>
      <c r="BS562" s="23"/>
      <c r="BT562" s="24"/>
      <c r="BU562" s="25"/>
    </row>
    <row r="563" spans="1:73" s="22" customFormat="1" ht="149.25" customHeight="1" x14ac:dyDescent="0.25">
      <c r="A563" s="17"/>
      <c r="B563" s="18"/>
      <c r="C563" s="19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198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182"/>
      <c r="AM563" s="21"/>
      <c r="AN563" s="21"/>
      <c r="AO563" s="21"/>
      <c r="AP563" s="21"/>
      <c r="AQ563" s="21"/>
      <c r="AR563" s="21"/>
      <c r="AS563" s="21"/>
      <c r="AT563" s="182"/>
      <c r="AU563" s="21"/>
      <c r="AV563" s="182"/>
      <c r="AW563" s="21"/>
      <c r="AX563" s="21"/>
      <c r="AY563" s="21"/>
      <c r="AZ563" s="21"/>
      <c r="BA563" s="21"/>
      <c r="BB563" s="20"/>
      <c r="BC563" s="23"/>
      <c r="BD563" s="198"/>
      <c r="BE563" s="23"/>
      <c r="BF563" s="20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3"/>
      <c r="BS563" s="23"/>
      <c r="BT563" s="24"/>
      <c r="BU563" s="25"/>
    </row>
    <row r="564" spans="1:73" s="22" customFormat="1" ht="149.25" customHeight="1" x14ac:dyDescent="0.25">
      <c r="A564" s="17"/>
      <c r="B564" s="18"/>
      <c r="C564" s="19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198"/>
      <c r="O564" s="28"/>
      <c r="P564" s="1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182"/>
      <c r="AM564" s="21"/>
      <c r="AN564" s="21"/>
      <c r="AO564" s="21"/>
      <c r="AP564" s="21"/>
      <c r="AQ564" s="21"/>
      <c r="AR564" s="21"/>
      <c r="AS564" s="21"/>
      <c r="AT564" s="182"/>
      <c r="AU564" s="21"/>
      <c r="AV564" s="182"/>
      <c r="AW564" s="21"/>
      <c r="AX564" s="21"/>
      <c r="AY564" s="21"/>
      <c r="AZ564" s="21"/>
      <c r="BA564" s="21"/>
      <c r="BB564" s="20"/>
      <c r="BC564" s="23"/>
      <c r="BD564" s="198"/>
      <c r="BE564" s="23"/>
      <c r="BF564" s="20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3"/>
      <c r="BS564" s="23"/>
      <c r="BT564" s="24"/>
      <c r="BU564" s="25"/>
    </row>
    <row r="565" spans="1:73" s="22" customFormat="1" ht="267" customHeight="1" x14ac:dyDescent="0.25">
      <c r="A565" s="17"/>
      <c r="B565" s="18"/>
      <c r="C565" s="19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182"/>
      <c r="AM565" s="21"/>
      <c r="AN565" s="21"/>
      <c r="AO565" s="21"/>
      <c r="AP565" s="21"/>
      <c r="AQ565" s="21"/>
      <c r="AR565" s="21"/>
      <c r="AS565" s="21"/>
      <c r="AT565" s="182"/>
      <c r="AU565" s="21"/>
      <c r="AV565" s="182"/>
      <c r="AW565" s="21"/>
      <c r="AX565" s="21"/>
      <c r="AY565" s="21"/>
      <c r="AZ565" s="21"/>
      <c r="BA565" s="21"/>
      <c r="BB565" s="20"/>
      <c r="BC565" s="23"/>
      <c r="BD565" s="198"/>
      <c r="BE565" s="23"/>
      <c r="BF565" s="23"/>
      <c r="BG565" s="21"/>
      <c r="BH565" s="21"/>
      <c r="BI565" s="21"/>
      <c r="BJ565" s="20"/>
      <c r="BK565" s="23"/>
      <c r="BL565" s="23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3" s="22" customFormat="1" ht="154.5" customHeight="1" x14ac:dyDescent="0.25">
      <c r="A566" s="17"/>
      <c r="B566" s="18"/>
      <c r="C566" s="19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182"/>
      <c r="AM566" s="21"/>
      <c r="AN566" s="21"/>
      <c r="AO566" s="21"/>
      <c r="AP566" s="21"/>
      <c r="AQ566" s="21"/>
      <c r="AR566" s="21"/>
      <c r="AS566" s="21"/>
      <c r="AT566" s="182"/>
      <c r="AU566" s="21"/>
      <c r="AV566" s="182"/>
      <c r="AW566" s="21"/>
      <c r="AX566" s="21"/>
      <c r="AY566" s="21"/>
      <c r="AZ566" s="21"/>
      <c r="BA566" s="21"/>
      <c r="BB566" s="20"/>
      <c r="BC566" s="23"/>
      <c r="BD566" s="198"/>
      <c r="BE566" s="63"/>
      <c r="BF566" s="29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3"/>
      <c r="BS566" s="23"/>
      <c r="BT566" s="24"/>
      <c r="BU566" s="25"/>
    </row>
    <row r="567" spans="1:73" s="22" customFormat="1" ht="144.75" customHeight="1" x14ac:dyDescent="0.25">
      <c r="A567" s="17"/>
      <c r="B567" s="18"/>
      <c r="C567" s="19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182"/>
      <c r="AM567" s="21"/>
      <c r="AN567" s="21"/>
      <c r="AO567" s="21"/>
      <c r="AP567" s="21"/>
      <c r="AQ567" s="21"/>
      <c r="AR567" s="21"/>
      <c r="AS567" s="21"/>
      <c r="AT567" s="182"/>
      <c r="AU567" s="21"/>
      <c r="AV567" s="182"/>
      <c r="AW567" s="21"/>
      <c r="AX567" s="21"/>
      <c r="AY567" s="21"/>
      <c r="AZ567" s="21"/>
      <c r="BA567" s="21"/>
      <c r="BB567" s="20"/>
      <c r="BC567" s="23"/>
      <c r="BD567" s="198"/>
      <c r="BE567" s="63"/>
      <c r="BF567" s="29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3"/>
      <c r="BS567" s="23"/>
      <c r="BT567" s="24"/>
      <c r="BU567" s="25"/>
    </row>
    <row r="568" spans="1:73" s="22" customFormat="1" ht="409.6" customHeight="1" x14ac:dyDescent="0.25">
      <c r="A568" s="17"/>
      <c r="B568" s="18"/>
      <c r="C568" s="19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182"/>
      <c r="AM568" s="21"/>
      <c r="AN568" s="21"/>
      <c r="AO568" s="21"/>
      <c r="AP568" s="21"/>
      <c r="AQ568" s="21"/>
      <c r="AR568" s="21"/>
      <c r="AS568" s="21"/>
      <c r="AT568" s="182"/>
      <c r="AU568" s="21"/>
      <c r="AV568" s="182"/>
      <c r="AW568" s="21"/>
      <c r="AX568" s="21"/>
      <c r="AY568" s="21"/>
      <c r="AZ568" s="21"/>
      <c r="BA568" s="21"/>
      <c r="BB568" s="20"/>
      <c r="BC568" s="20"/>
      <c r="BD568" s="20"/>
      <c r="BE568" s="23"/>
      <c r="BF568" s="20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3" s="22" customFormat="1" ht="252" customHeight="1" x14ac:dyDescent="0.25">
      <c r="A569" s="17"/>
      <c r="B569" s="18"/>
      <c r="C569" s="19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182"/>
      <c r="AM569" s="21"/>
      <c r="AN569" s="21"/>
      <c r="AO569" s="21"/>
      <c r="AP569" s="21"/>
      <c r="AQ569" s="21"/>
      <c r="AR569" s="21"/>
      <c r="AS569" s="21"/>
      <c r="AT569" s="182"/>
      <c r="AU569" s="21"/>
      <c r="AV569" s="182"/>
      <c r="AW569" s="21"/>
      <c r="AX569" s="21"/>
      <c r="AY569" s="21"/>
      <c r="AZ569" s="21"/>
      <c r="BA569" s="21"/>
      <c r="BB569" s="20"/>
      <c r="BC569" s="23"/>
      <c r="BD569" s="198"/>
      <c r="BE569" s="23"/>
      <c r="BF569" s="20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3" s="22" customFormat="1" ht="220.5" customHeight="1" x14ac:dyDescent="0.25">
      <c r="A570" s="17"/>
      <c r="B570" s="18"/>
      <c r="C570" s="19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182"/>
      <c r="AM570" s="21"/>
      <c r="AN570" s="21"/>
      <c r="AO570" s="21"/>
      <c r="AP570" s="21"/>
      <c r="AQ570" s="21"/>
      <c r="AR570" s="21"/>
      <c r="AS570" s="21"/>
      <c r="AT570" s="182"/>
      <c r="AU570" s="21"/>
      <c r="AV570" s="182"/>
      <c r="AW570" s="21"/>
      <c r="AX570" s="21"/>
      <c r="AY570" s="21"/>
      <c r="AZ570" s="21"/>
      <c r="BA570" s="21"/>
      <c r="BB570" s="20"/>
      <c r="BC570" s="23"/>
      <c r="BD570" s="198"/>
      <c r="BE570" s="29"/>
      <c r="BF570" s="29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3"/>
      <c r="BS570" s="23"/>
      <c r="BT570" s="24"/>
      <c r="BU570" s="25"/>
    </row>
    <row r="571" spans="1:73" s="22" customFormat="1" ht="220.5" customHeight="1" x14ac:dyDescent="0.25">
      <c r="A571" s="17"/>
      <c r="B571" s="18"/>
      <c r="C571" s="19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182"/>
      <c r="AM571" s="21"/>
      <c r="AN571" s="21"/>
      <c r="AO571" s="21"/>
      <c r="AP571" s="21"/>
      <c r="AQ571" s="21"/>
      <c r="AR571" s="21"/>
      <c r="AS571" s="21"/>
      <c r="AT571" s="182"/>
      <c r="AU571" s="21"/>
      <c r="AV571" s="182"/>
      <c r="AW571" s="21"/>
      <c r="AX571" s="21"/>
      <c r="AY571" s="21"/>
      <c r="AZ571" s="21"/>
      <c r="BA571" s="21"/>
      <c r="BB571" s="20"/>
      <c r="BC571" s="23"/>
      <c r="BD571" s="198"/>
      <c r="BE571" s="20"/>
      <c r="BF571" s="20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3"/>
      <c r="BS571" s="23"/>
      <c r="BT571" s="24"/>
      <c r="BU571" s="25"/>
    </row>
    <row r="572" spans="1:73" s="22" customFormat="1" ht="220.5" customHeight="1" x14ac:dyDescent="0.25">
      <c r="A572" s="17"/>
      <c r="B572" s="18"/>
      <c r="C572" s="19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182"/>
      <c r="AM572" s="21"/>
      <c r="AN572" s="21"/>
      <c r="AO572" s="21"/>
      <c r="AP572" s="21"/>
      <c r="AQ572" s="21"/>
      <c r="AR572" s="21"/>
      <c r="AS572" s="21"/>
      <c r="AT572" s="182"/>
      <c r="AU572" s="21"/>
      <c r="AV572" s="182"/>
      <c r="AW572" s="21"/>
      <c r="AX572" s="21"/>
      <c r="AY572" s="21"/>
      <c r="AZ572" s="21"/>
      <c r="BA572" s="21"/>
      <c r="BB572" s="20"/>
      <c r="BC572" s="23"/>
      <c r="BD572" s="198"/>
      <c r="BE572" s="23"/>
      <c r="BF572" s="20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3"/>
      <c r="BS572" s="23"/>
      <c r="BT572" s="24"/>
      <c r="BU572" s="25"/>
    </row>
    <row r="573" spans="1:73" s="22" customFormat="1" ht="409.5" customHeight="1" x14ac:dyDescent="0.25">
      <c r="A573" s="17"/>
      <c r="B573" s="18"/>
      <c r="C573" s="19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9"/>
      <c r="P573" s="29"/>
      <c r="Q573" s="29"/>
      <c r="R573" s="29"/>
      <c r="S573" s="29"/>
      <c r="T573" s="29"/>
      <c r="U573" s="29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0"/>
      <c r="AI573" s="29"/>
      <c r="AJ573" s="29"/>
      <c r="AK573" s="21"/>
      <c r="AL573" s="198"/>
      <c r="AM573" s="29"/>
      <c r="AN573" s="29"/>
      <c r="AO573" s="21"/>
      <c r="AP573" s="21"/>
      <c r="AQ573" s="21"/>
      <c r="AR573" s="21"/>
      <c r="AS573" s="21"/>
      <c r="AT573" s="198"/>
      <c r="AU573" s="29"/>
      <c r="AV573" s="198"/>
      <c r="AW573" s="29"/>
      <c r="AX573" s="21"/>
      <c r="AY573" s="21"/>
      <c r="AZ573" s="21"/>
      <c r="BA573" s="21"/>
      <c r="BB573" s="20"/>
      <c r="BC573" s="23"/>
      <c r="BD573" s="198"/>
      <c r="BE573" s="29"/>
      <c r="BF573" s="29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3"/>
      <c r="BS573" s="23"/>
      <c r="BT573" s="24"/>
      <c r="BU573" s="25"/>
    </row>
    <row r="574" spans="1:73" s="22" customFormat="1" ht="144.75" customHeight="1" x14ac:dyDescent="0.25">
      <c r="A574" s="17"/>
      <c r="B574" s="18"/>
      <c r="C574" s="19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9"/>
      <c r="P574" s="29"/>
      <c r="Q574" s="29"/>
      <c r="R574" s="29"/>
      <c r="S574" s="29"/>
      <c r="T574" s="29"/>
      <c r="U574" s="29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0"/>
      <c r="AI574" s="29"/>
      <c r="AJ574" s="29"/>
      <c r="AK574" s="21"/>
      <c r="AL574" s="198"/>
      <c r="AM574" s="29"/>
      <c r="AN574" s="29"/>
      <c r="AO574" s="21"/>
      <c r="AP574" s="21"/>
      <c r="AQ574" s="21"/>
      <c r="AR574" s="21"/>
      <c r="AS574" s="21"/>
      <c r="AT574" s="198"/>
      <c r="AU574" s="29"/>
      <c r="AV574" s="198"/>
      <c r="AW574" s="29"/>
      <c r="AX574" s="21"/>
      <c r="AY574" s="21"/>
      <c r="AZ574" s="21"/>
      <c r="BA574" s="21"/>
      <c r="BB574" s="20"/>
      <c r="BC574" s="23"/>
      <c r="BD574" s="198"/>
      <c r="BE574" s="29"/>
      <c r="BF574" s="29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3"/>
      <c r="BS574" s="23"/>
      <c r="BT574" s="24"/>
      <c r="BU574" s="25"/>
    </row>
    <row r="575" spans="1:73" s="22" customFormat="1" ht="144.75" customHeight="1" x14ac:dyDescent="0.25">
      <c r="A575" s="17"/>
      <c r="B575" s="18"/>
      <c r="C575" s="19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9"/>
      <c r="P575" s="29"/>
      <c r="Q575" s="29"/>
      <c r="R575" s="29"/>
      <c r="S575" s="29"/>
      <c r="T575" s="29"/>
      <c r="U575" s="29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0"/>
      <c r="AI575" s="29"/>
      <c r="AJ575" s="29"/>
      <c r="AK575" s="21"/>
      <c r="AL575" s="198"/>
      <c r="AM575" s="29"/>
      <c r="AN575" s="29"/>
      <c r="AO575" s="21"/>
      <c r="AP575" s="21"/>
      <c r="AQ575" s="21"/>
      <c r="AR575" s="21"/>
      <c r="AS575" s="21"/>
      <c r="AT575" s="198"/>
      <c r="AU575" s="29"/>
      <c r="AV575" s="198"/>
      <c r="AW575" s="29"/>
      <c r="AX575" s="21"/>
      <c r="AY575" s="21"/>
      <c r="AZ575" s="21"/>
      <c r="BA575" s="21"/>
      <c r="BB575" s="20"/>
      <c r="BC575" s="23"/>
      <c r="BD575" s="198"/>
      <c r="BE575" s="29"/>
      <c r="BF575" s="29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3"/>
      <c r="BS575" s="23"/>
      <c r="BT575" s="24"/>
      <c r="BU575" s="25"/>
    </row>
    <row r="576" spans="1:73" s="22" customFormat="1" ht="144.75" customHeight="1" x14ac:dyDescent="0.25">
      <c r="A576" s="17"/>
      <c r="B576" s="18"/>
      <c r="C576" s="19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"/>
      <c r="O576" s="29"/>
      <c r="P576" s="29"/>
      <c r="Q576" s="29"/>
      <c r="R576" s="29"/>
      <c r="S576" s="29"/>
      <c r="T576" s="29"/>
      <c r="U576" s="29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0"/>
      <c r="AI576" s="29"/>
      <c r="AJ576" s="29"/>
      <c r="AK576" s="21"/>
      <c r="AL576" s="198"/>
      <c r="AM576" s="29"/>
      <c r="AN576" s="29"/>
      <c r="AO576" s="21"/>
      <c r="AP576" s="21"/>
      <c r="AQ576" s="21"/>
      <c r="AR576" s="21"/>
      <c r="AS576" s="21"/>
      <c r="AT576" s="198"/>
      <c r="AU576" s="29"/>
      <c r="AV576" s="198"/>
      <c r="AW576" s="29"/>
      <c r="AX576" s="21"/>
      <c r="AY576" s="21"/>
      <c r="AZ576" s="21"/>
      <c r="BA576" s="21"/>
      <c r="BB576" s="20"/>
      <c r="BC576" s="23"/>
      <c r="BD576" s="198"/>
      <c r="BE576" s="29"/>
      <c r="BF576" s="29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3"/>
      <c r="BS576" s="23"/>
      <c r="BT576" s="24"/>
      <c r="BU576" s="25"/>
    </row>
    <row r="577" spans="1:73" s="22" customFormat="1" ht="144.75" customHeight="1" x14ac:dyDescent="0.25">
      <c r="A577" s="17"/>
      <c r="B577" s="18"/>
      <c r="C577" s="19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20"/>
      <c r="O577" s="29"/>
      <c r="P577" s="29"/>
      <c r="Q577" s="29"/>
      <c r="R577" s="29"/>
      <c r="S577" s="29"/>
      <c r="T577" s="29"/>
      <c r="U577" s="29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0"/>
      <c r="AI577" s="29"/>
      <c r="AJ577" s="29"/>
      <c r="AK577" s="21"/>
      <c r="AL577" s="198"/>
      <c r="AM577" s="29"/>
      <c r="AN577" s="29"/>
      <c r="AO577" s="21"/>
      <c r="AP577" s="21"/>
      <c r="AQ577" s="21"/>
      <c r="AR577" s="21"/>
      <c r="AS577" s="21"/>
      <c r="AT577" s="198"/>
      <c r="AU577" s="29"/>
      <c r="AV577" s="198"/>
      <c r="AW577" s="29"/>
      <c r="AX577" s="21"/>
      <c r="AY577" s="21"/>
      <c r="AZ577" s="21"/>
      <c r="BA577" s="21"/>
      <c r="BB577" s="20"/>
      <c r="BC577" s="23"/>
      <c r="BD577" s="198"/>
      <c r="BE577" s="29"/>
      <c r="BF577" s="29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3" s="22" customFormat="1" ht="144.75" customHeight="1" x14ac:dyDescent="0.25">
      <c r="A578" s="17"/>
      <c r="B578" s="18"/>
      <c r="C578" s="19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20"/>
      <c r="O578" s="29"/>
      <c r="P578" s="29"/>
      <c r="Q578" s="29"/>
      <c r="R578" s="29"/>
      <c r="S578" s="29"/>
      <c r="T578" s="29"/>
      <c r="U578" s="29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0"/>
      <c r="AI578" s="29"/>
      <c r="AJ578" s="29"/>
      <c r="AK578" s="21"/>
      <c r="AL578" s="198"/>
      <c r="AM578" s="29"/>
      <c r="AN578" s="29"/>
      <c r="AO578" s="21"/>
      <c r="AP578" s="21"/>
      <c r="AQ578" s="21"/>
      <c r="AR578" s="21"/>
      <c r="AS578" s="21"/>
      <c r="AT578" s="198"/>
      <c r="AU578" s="29"/>
      <c r="AV578" s="198"/>
      <c r="AW578" s="29"/>
      <c r="AX578" s="21"/>
      <c r="AY578" s="21"/>
      <c r="AZ578" s="21"/>
      <c r="BA578" s="21"/>
      <c r="BB578" s="20"/>
      <c r="BC578" s="23"/>
      <c r="BD578" s="198"/>
      <c r="BE578" s="29"/>
      <c r="BF578" s="29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3"/>
      <c r="BS578" s="23"/>
      <c r="BT578" s="24"/>
      <c r="BU578" s="25"/>
    </row>
    <row r="579" spans="1:73" s="22" customFormat="1" ht="409.5" customHeight="1" x14ac:dyDescent="0.25">
      <c r="A579" s="17"/>
      <c r="B579" s="18"/>
      <c r="C579" s="19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9"/>
      <c r="P579" s="29"/>
      <c r="Q579" s="29"/>
      <c r="R579" s="29"/>
      <c r="S579" s="29"/>
      <c r="T579" s="29"/>
      <c r="U579" s="29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182"/>
      <c r="AM579" s="21"/>
      <c r="AN579" s="21"/>
      <c r="AO579" s="21"/>
      <c r="AP579" s="21"/>
      <c r="AQ579" s="21"/>
      <c r="AR579" s="21"/>
      <c r="AS579" s="21"/>
      <c r="AT579" s="182"/>
      <c r="AU579" s="21"/>
      <c r="AV579" s="182"/>
      <c r="AW579" s="21"/>
      <c r="AX579" s="21"/>
      <c r="AY579" s="21"/>
      <c r="AZ579" s="21"/>
      <c r="BA579" s="21"/>
      <c r="BB579" s="20"/>
      <c r="BC579" s="23"/>
      <c r="BD579" s="198"/>
      <c r="BE579" s="63"/>
      <c r="BF579" s="29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3"/>
      <c r="BS579" s="23"/>
      <c r="BT579" s="24"/>
      <c r="BU579" s="25"/>
    </row>
    <row r="580" spans="1:73" s="22" customFormat="1" ht="408.75" customHeight="1" x14ac:dyDescent="0.25">
      <c r="A580" s="17"/>
      <c r="B580" s="18"/>
      <c r="C580" s="19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182"/>
      <c r="AM580" s="21"/>
      <c r="AN580" s="21"/>
      <c r="AO580" s="21"/>
      <c r="AP580" s="21"/>
      <c r="AQ580" s="21"/>
      <c r="AR580" s="21"/>
      <c r="AS580" s="21"/>
      <c r="AT580" s="182"/>
      <c r="AU580" s="21"/>
      <c r="AV580" s="182"/>
      <c r="AW580" s="21"/>
      <c r="AX580" s="21"/>
      <c r="AY580" s="21"/>
      <c r="AZ580" s="21"/>
      <c r="BA580" s="21"/>
      <c r="BB580" s="20"/>
      <c r="BC580" s="23"/>
      <c r="BD580" s="198"/>
      <c r="BE580" s="20"/>
      <c r="BF580" s="20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3"/>
      <c r="BS580" s="23"/>
      <c r="BT580" s="24"/>
      <c r="BU580" s="25"/>
    </row>
    <row r="581" spans="1:73" s="22" customFormat="1" ht="146.25" customHeight="1" x14ac:dyDescent="0.25">
      <c r="A581" s="17"/>
      <c r="B581" s="18"/>
      <c r="C581" s="19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182"/>
      <c r="AM581" s="21"/>
      <c r="AN581" s="21"/>
      <c r="AO581" s="21"/>
      <c r="AP581" s="21"/>
      <c r="AQ581" s="21"/>
      <c r="AR581" s="21"/>
      <c r="AS581" s="21"/>
      <c r="AT581" s="182"/>
      <c r="AU581" s="21"/>
      <c r="AV581" s="182"/>
      <c r="AW581" s="21"/>
      <c r="AX581" s="21"/>
      <c r="AY581" s="21"/>
      <c r="AZ581" s="21"/>
      <c r="BA581" s="21"/>
      <c r="BB581" s="20"/>
      <c r="BC581" s="23"/>
      <c r="BD581" s="198"/>
      <c r="BE581" s="63"/>
      <c r="BF581" s="29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3"/>
      <c r="BS581" s="23"/>
      <c r="BT581" s="24"/>
      <c r="BU581" s="25"/>
    </row>
    <row r="582" spans="1:73" s="22" customFormat="1" ht="408.75" customHeight="1" x14ac:dyDescent="0.25">
      <c r="A582" s="17"/>
      <c r="B582" s="18"/>
      <c r="C582" s="19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182"/>
      <c r="AM582" s="21"/>
      <c r="AN582" s="21"/>
      <c r="AO582" s="21"/>
      <c r="AP582" s="21"/>
      <c r="AQ582" s="21"/>
      <c r="AR582" s="21"/>
      <c r="AS582" s="21"/>
      <c r="AT582" s="182"/>
      <c r="AU582" s="21"/>
      <c r="AV582" s="182"/>
      <c r="AW582" s="21"/>
      <c r="AX582" s="21"/>
      <c r="AY582" s="21"/>
      <c r="AZ582" s="21"/>
      <c r="BA582" s="21"/>
      <c r="BB582" s="20"/>
      <c r="BC582" s="23"/>
      <c r="BD582" s="198"/>
      <c r="BE582" s="20"/>
      <c r="BF582" s="20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3"/>
      <c r="BS582" s="23"/>
      <c r="BT582" s="24"/>
      <c r="BU582" s="25"/>
    </row>
    <row r="583" spans="1:73" s="22" customFormat="1" ht="156" customHeight="1" x14ac:dyDescent="0.25">
      <c r="A583" s="17"/>
      <c r="B583" s="18"/>
      <c r="C583" s="19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182"/>
      <c r="AM583" s="21"/>
      <c r="AN583" s="21"/>
      <c r="AO583" s="21"/>
      <c r="AP583" s="21"/>
      <c r="AQ583" s="21"/>
      <c r="AR583" s="21"/>
      <c r="AS583" s="21"/>
      <c r="AT583" s="182"/>
      <c r="AU583" s="21"/>
      <c r="AV583" s="182"/>
      <c r="AW583" s="21"/>
      <c r="AX583" s="21"/>
      <c r="AY583" s="21"/>
      <c r="AZ583" s="21"/>
      <c r="BA583" s="21"/>
      <c r="BB583" s="20"/>
      <c r="BC583" s="23"/>
      <c r="BD583" s="198"/>
      <c r="BE583" s="63"/>
      <c r="BF583" s="29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3"/>
      <c r="BS583" s="23"/>
      <c r="BT583" s="24"/>
      <c r="BU583" s="25"/>
    </row>
    <row r="584" spans="1:73" s="22" customFormat="1" ht="132" customHeight="1" x14ac:dyDescent="0.25">
      <c r="A584" s="17"/>
      <c r="B584" s="18"/>
      <c r="C584" s="19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20"/>
      <c r="O584" s="29"/>
      <c r="P584" s="29"/>
      <c r="Q584" s="29"/>
      <c r="R584" s="29"/>
      <c r="S584" s="29"/>
      <c r="T584" s="29"/>
      <c r="U584" s="29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182"/>
      <c r="AM584" s="21"/>
      <c r="AN584" s="21"/>
      <c r="AO584" s="21"/>
      <c r="AP584" s="21"/>
      <c r="AQ584" s="21"/>
      <c r="AR584" s="21"/>
      <c r="AS584" s="21"/>
      <c r="AT584" s="182"/>
      <c r="AU584" s="21"/>
      <c r="AV584" s="182"/>
      <c r="AW584" s="21"/>
      <c r="AX584" s="21"/>
      <c r="AY584" s="21"/>
      <c r="AZ584" s="21"/>
      <c r="BA584" s="21"/>
      <c r="BB584" s="20"/>
      <c r="BC584" s="23"/>
      <c r="BD584" s="198"/>
      <c r="BE584" s="29"/>
      <c r="BF584" s="29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3"/>
      <c r="BS584" s="23"/>
      <c r="BT584" s="24"/>
      <c r="BU584" s="25"/>
    </row>
    <row r="585" spans="1:73" s="22" customFormat="1" ht="132" customHeight="1" x14ac:dyDescent="0.25">
      <c r="A585" s="17"/>
      <c r="B585" s="18"/>
      <c r="C585" s="19"/>
      <c r="D585" s="19"/>
      <c r="E585" s="19"/>
      <c r="F585" s="20"/>
      <c r="G585" s="18"/>
      <c r="H585" s="18"/>
      <c r="I585" s="18"/>
      <c r="J585" s="18"/>
      <c r="K585" s="18"/>
      <c r="L585" s="20"/>
      <c r="M585" s="20"/>
      <c r="N585" s="20"/>
      <c r="O585" s="29"/>
      <c r="P585" s="29"/>
      <c r="Q585" s="29"/>
      <c r="R585" s="29"/>
      <c r="S585" s="29"/>
      <c r="T585" s="29"/>
      <c r="U585" s="29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182"/>
      <c r="AM585" s="21"/>
      <c r="AN585" s="21"/>
      <c r="AO585" s="21"/>
      <c r="AP585" s="21"/>
      <c r="AQ585" s="21"/>
      <c r="AR585" s="21"/>
      <c r="AS585" s="21"/>
      <c r="AT585" s="182"/>
      <c r="AU585" s="21"/>
      <c r="AV585" s="182"/>
      <c r="AW585" s="21"/>
      <c r="AX585" s="21"/>
      <c r="AY585" s="21"/>
      <c r="AZ585" s="21"/>
      <c r="BA585" s="21"/>
      <c r="BB585" s="20"/>
      <c r="BC585" s="23"/>
      <c r="BD585" s="198"/>
      <c r="BE585" s="63"/>
      <c r="BF585" s="29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3"/>
      <c r="BS585" s="23"/>
      <c r="BT585" s="24"/>
      <c r="BU585" s="25"/>
    </row>
    <row r="586" spans="1:73" s="22" customFormat="1" ht="246.75" customHeight="1" x14ac:dyDescent="0.25">
      <c r="A586" s="17"/>
      <c r="B586" s="18"/>
      <c r="C586" s="19"/>
      <c r="D586" s="19"/>
      <c r="E586" s="19"/>
      <c r="F586" s="20"/>
      <c r="G586" s="18"/>
      <c r="H586" s="18"/>
      <c r="I586" s="18"/>
      <c r="J586" s="18"/>
      <c r="K586" s="18"/>
      <c r="L586" s="20"/>
      <c r="M586" s="20"/>
      <c r="N586" s="20"/>
      <c r="O586" s="23"/>
      <c r="P586" s="20"/>
      <c r="Q586" s="23"/>
      <c r="R586" s="23"/>
      <c r="S586" s="23"/>
      <c r="T586" s="23"/>
      <c r="U586" s="23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182"/>
      <c r="AM586" s="21"/>
      <c r="AN586" s="21"/>
      <c r="AO586" s="21"/>
      <c r="AP586" s="21"/>
      <c r="AQ586" s="21"/>
      <c r="AR586" s="21"/>
      <c r="AS586" s="21"/>
      <c r="AT586" s="182"/>
      <c r="AU586" s="21"/>
      <c r="AV586" s="182"/>
      <c r="AW586" s="21"/>
      <c r="AX586" s="21"/>
      <c r="AY586" s="21"/>
      <c r="AZ586" s="21"/>
      <c r="BA586" s="21"/>
      <c r="BB586" s="20"/>
      <c r="BC586" s="23"/>
      <c r="BD586" s="198"/>
      <c r="BE586" s="23"/>
      <c r="BF586" s="23"/>
      <c r="BG586" s="21"/>
      <c r="BH586" s="21"/>
      <c r="BI586" s="21"/>
      <c r="BJ586" s="21"/>
      <c r="BK586" s="21"/>
      <c r="BL586" s="21"/>
      <c r="BM586" s="21"/>
      <c r="BN586" s="21"/>
      <c r="BO586" s="24"/>
      <c r="BP586" s="21"/>
      <c r="BQ586" s="21"/>
      <c r="BR586" s="23"/>
      <c r="BS586" s="23"/>
      <c r="BT586" s="24"/>
      <c r="BU586" s="25"/>
    </row>
    <row r="587" spans="1:73" s="22" customFormat="1" ht="184.5" customHeight="1" x14ac:dyDescent="0.25">
      <c r="A587" s="17"/>
      <c r="B587" s="18"/>
      <c r="C587" s="19"/>
      <c r="D587" s="19"/>
      <c r="E587" s="19"/>
      <c r="F587" s="20"/>
      <c r="G587" s="18"/>
      <c r="H587" s="18"/>
      <c r="I587" s="18"/>
      <c r="J587" s="18"/>
      <c r="K587" s="18"/>
      <c r="L587" s="20"/>
      <c r="M587" s="20"/>
      <c r="N587" s="20"/>
      <c r="O587" s="23"/>
      <c r="P587" s="23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182"/>
      <c r="AM587" s="21"/>
      <c r="AN587" s="21"/>
      <c r="AO587" s="21"/>
      <c r="AP587" s="21"/>
      <c r="AQ587" s="21"/>
      <c r="AR587" s="21"/>
      <c r="AS587" s="21"/>
      <c r="AT587" s="182"/>
      <c r="AU587" s="21"/>
      <c r="AV587" s="182"/>
      <c r="AW587" s="21"/>
      <c r="AX587" s="21"/>
      <c r="AY587" s="21"/>
      <c r="AZ587" s="21"/>
      <c r="BA587" s="21"/>
      <c r="BB587" s="20"/>
      <c r="BC587" s="23"/>
      <c r="BD587" s="185"/>
      <c r="BE587" s="186"/>
      <c r="BF587" s="29"/>
      <c r="BG587" s="21"/>
      <c r="BH587" s="21"/>
      <c r="BI587" s="21"/>
      <c r="BJ587" s="21"/>
      <c r="BK587" s="21"/>
      <c r="BL587" s="21"/>
      <c r="BM587" s="21"/>
      <c r="BN587" s="187"/>
      <c r="BO587" s="24"/>
      <c r="BP587" s="21"/>
      <c r="BQ587" s="21"/>
      <c r="BR587" s="23"/>
      <c r="BS587" s="23"/>
      <c r="BT587" s="24"/>
      <c r="BU587" s="25"/>
    </row>
    <row r="588" spans="1:73" s="22" customFormat="1" ht="184.5" customHeight="1" x14ac:dyDescent="0.25">
      <c r="A588" s="17"/>
      <c r="B588" s="18"/>
      <c r="C588" s="19"/>
      <c r="D588" s="19"/>
      <c r="E588" s="19"/>
      <c r="F588" s="20"/>
      <c r="G588" s="18"/>
      <c r="H588" s="18"/>
      <c r="I588" s="18"/>
      <c r="J588" s="18"/>
      <c r="K588" s="18"/>
      <c r="L588" s="20"/>
      <c r="M588" s="20"/>
      <c r="N588" s="198"/>
      <c r="O588" s="28"/>
      <c r="P588" s="18"/>
      <c r="Q588" s="28"/>
      <c r="R588" s="28"/>
      <c r="S588" s="28"/>
      <c r="T588" s="28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182"/>
      <c r="AM588" s="21"/>
      <c r="AN588" s="21"/>
      <c r="AO588" s="21"/>
      <c r="AP588" s="21"/>
      <c r="AQ588" s="21"/>
      <c r="AR588" s="21"/>
      <c r="AS588" s="21"/>
      <c r="AT588" s="182"/>
      <c r="AU588" s="21"/>
      <c r="AV588" s="182"/>
      <c r="AW588" s="21"/>
      <c r="AX588" s="21"/>
      <c r="AY588" s="21"/>
      <c r="AZ588" s="21"/>
      <c r="BA588" s="21"/>
      <c r="BB588" s="20"/>
      <c r="BC588" s="23"/>
      <c r="BD588" s="185"/>
      <c r="BE588" s="186"/>
      <c r="BF588" s="29"/>
      <c r="BG588" s="21"/>
      <c r="BH588" s="21"/>
      <c r="BI588" s="21"/>
      <c r="BJ588" s="21"/>
      <c r="BK588" s="21"/>
      <c r="BL588" s="21"/>
      <c r="BM588" s="21"/>
      <c r="BN588" s="187"/>
      <c r="BO588" s="24"/>
      <c r="BP588" s="21"/>
      <c r="BQ588" s="21"/>
      <c r="BR588" s="23"/>
      <c r="BS588" s="23"/>
      <c r="BT588" s="24"/>
      <c r="BU588" s="25"/>
    </row>
    <row r="589" spans="1:73" s="22" customFormat="1" ht="184.5" customHeight="1" x14ac:dyDescent="0.25">
      <c r="A589" s="17"/>
      <c r="B589" s="18"/>
      <c r="C589" s="19"/>
      <c r="D589" s="19"/>
      <c r="E589" s="19"/>
      <c r="F589" s="20"/>
      <c r="G589" s="18"/>
      <c r="H589" s="18"/>
      <c r="I589" s="18"/>
      <c r="J589" s="18"/>
      <c r="K589" s="18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182"/>
      <c r="AM589" s="21"/>
      <c r="AN589" s="21"/>
      <c r="AO589" s="21"/>
      <c r="AP589" s="21"/>
      <c r="AQ589" s="21"/>
      <c r="AR589" s="21"/>
      <c r="AS589" s="21"/>
      <c r="AT589" s="182"/>
      <c r="AU589" s="21"/>
      <c r="AV589" s="182"/>
      <c r="AW589" s="21"/>
      <c r="AX589" s="21"/>
      <c r="AY589" s="21"/>
      <c r="AZ589" s="21"/>
      <c r="BA589" s="21"/>
      <c r="BB589" s="20"/>
      <c r="BC589" s="23"/>
      <c r="BD589" s="198"/>
      <c r="BE589" s="20"/>
      <c r="BF589" s="20"/>
      <c r="BG589" s="21"/>
      <c r="BH589" s="21"/>
      <c r="BI589" s="21"/>
      <c r="BJ589" s="21"/>
      <c r="BK589" s="21"/>
      <c r="BL589" s="21"/>
      <c r="BM589" s="21"/>
      <c r="BN589" s="21"/>
      <c r="BO589" s="24"/>
      <c r="BP589" s="21"/>
      <c r="BQ589" s="21"/>
      <c r="BR589" s="23"/>
      <c r="BS589" s="23"/>
      <c r="BT589" s="24"/>
      <c r="BU589" s="25"/>
    </row>
    <row r="590" spans="1:73" s="22" customFormat="1" ht="184.5" customHeight="1" x14ac:dyDescent="0.25">
      <c r="A590" s="17"/>
      <c r="B590" s="18"/>
      <c r="C590" s="19"/>
      <c r="D590" s="19"/>
      <c r="E590" s="19"/>
      <c r="F590" s="20"/>
      <c r="G590" s="18"/>
      <c r="H590" s="18"/>
      <c r="I590" s="18"/>
      <c r="J590" s="18"/>
      <c r="K590" s="18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182"/>
      <c r="AM590" s="21"/>
      <c r="AN590" s="21"/>
      <c r="AO590" s="21"/>
      <c r="AP590" s="21"/>
      <c r="AQ590" s="21"/>
      <c r="AR590" s="21"/>
      <c r="AS590" s="21"/>
      <c r="AT590" s="182"/>
      <c r="AU590" s="21"/>
      <c r="AV590" s="182"/>
      <c r="AW590" s="21"/>
      <c r="AX590" s="21"/>
      <c r="AY590" s="21"/>
      <c r="AZ590" s="21"/>
      <c r="BA590" s="21"/>
      <c r="BB590" s="20"/>
      <c r="BC590" s="23"/>
      <c r="BD590" s="185"/>
      <c r="BE590" s="186"/>
      <c r="BF590" s="20"/>
      <c r="BG590" s="21"/>
      <c r="BH590" s="21"/>
      <c r="BI590" s="21"/>
      <c r="BJ590" s="21"/>
      <c r="BK590" s="21"/>
      <c r="BL590" s="21"/>
      <c r="BM590" s="21"/>
      <c r="BN590" s="187"/>
      <c r="BO590" s="24"/>
      <c r="BP590" s="21"/>
      <c r="BQ590" s="21"/>
      <c r="BR590" s="23"/>
      <c r="BS590" s="23"/>
      <c r="BT590" s="24"/>
      <c r="BU590" s="25"/>
    </row>
    <row r="591" spans="1:73" s="22" customFormat="1" ht="189.75" customHeight="1" x14ac:dyDescent="0.25">
      <c r="A591" s="17"/>
      <c r="B591" s="18"/>
      <c r="C591" s="19"/>
      <c r="D591" s="19"/>
      <c r="E591" s="19"/>
      <c r="F591" s="20"/>
      <c r="G591" s="18"/>
      <c r="H591" s="18"/>
      <c r="I591" s="18"/>
      <c r="J591" s="18"/>
      <c r="K591" s="18"/>
      <c r="L591" s="20"/>
      <c r="M591" s="20"/>
      <c r="N591" s="20"/>
      <c r="O591" s="63"/>
      <c r="P591" s="63"/>
      <c r="Q591" s="63"/>
      <c r="R591" s="63"/>
      <c r="S591" s="63"/>
      <c r="T591" s="63"/>
      <c r="U591" s="63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182"/>
      <c r="AM591" s="21"/>
      <c r="AN591" s="21"/>
      <c r="AO591" s="21"/>
      <c r="AP591" s="21"/>
      <c r="AQ591" s="21"/>
      <c r="AR591" s="21"/>
      <c r="AS591" s="21"/>
      <c r="AT591" s="182"/>
      <c r="AU591" s="21"/>
      <c r="AV591" s="182"/>
      <c r="AW591" s="21"/>
      <c r="AX591" s="21"/>
      <c r="AY591" s="21"/>
      <c r="AZ591" s="21"/>
      <c r="BA591" s="21"/>
      <c r="BB591" s="20"/>
      <c r="BC591" s="23"/>
      <c r="BD591" s="185"/>
      <c r="BE591" s="186"/>
      <c r="BF591" s="20"/>
      <c r="BG591" s="21"/>
      <c r="BH591" s="21"/>
      <c r="BI591" s="21"/>
      <c r="BJ591" s="21"/>
      <c r="BK591" s="21"/>
      <c r="BL591" s="21"/>
      <c r="BM591" s="21"/>
      <c r="BN591" s="187"/>
      <c r="BO591" s="24"/>
      <c r="BP591" s="21"/>
      <c r="BQ591" s="21"/>
      <c r="BR591" s="23"/>
      <c r="BS591" s="23"/>
      <c r="BT591" s="24"/>
      <c r="BU591" s="25"/>
    </row>
    <row r="592" spans="1:73" s="22" customFormat="1" ht="184.5" customHeight="1" x14ac:dyDescent="0.25">
      <c r="A592" s="17"/>
      <c r="B592" s="18"/>
      <c r="C592" s="19"/>
      <c r="D592" s="19"/>
      <c r="E592" s="19"/>
      <c r="F592" s="20"/>
      <c r="G592" s="18"/>
      <c r="H592" s="18"/>
      <c r="I592" s="18"/>
      <c r="J592" s="18"/>
      <c r="K592" s="18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182"/>
      <c r="AM592" s="21"/>
      <c r="AN592" s="21"/>
      <c r="AO592" s="21"/>
      <c r="AP592" s="21"/>
      <c r="AQ592" s="21"/>
      <c r="AR592" s="21"/>
      <c r="AS592" s="21"/>
      <c r="AT592" s="182"/>
      <c r="AU592" s="21"/>
      <c r="AV592" s="182"/>
      <c r="AW592" s="21"/>
      <c r="AX592" s="21"/>
      <c r="AY592" s="21"/>
      <c r="AZ592" s="21"/>
      <c r="BA592" s="21"/>
      <c r="BB592" s="20"/>
      <c r="BC592" s="23"/>
      <c r="BD592" s="198"/>
      <c r="BE592" s="20"/>
      <c r="BF592" s="20"/>
      <c r="BG592" s="21"/>
      <c r="BH592" s="21"/>
      <c r="BI592" s="21"/>
      <c r="BJ592" s="20"/>
      <c r="BK592" s="23"/>
      <c r="BL592" s="23"/>
      <c r="BM592" s="21"/>
      <c r="BN592" s="21"/>
      <c r="BO592" s="24"/>
      <c r="BP592" s="21"/>
      <c r="BQ592" s="21"/>
      <c r="BR592" s="23"/>
      <c r="BS592" s="23"/>
      <c r="BT592" s="24"/>
      <c r="BU592" s="25"/>
    </row>
    <row r="593" spans="1:73" s="22" customFormat="1" ht="184.5" customHeight="1" x14ac:dyDescent="0.25">
      <c r="A593" s="17"/>
      <c r="B593" s="18"/>
      <c r="C593" s="19"/>
      <c r="D593" s="19"/>
      <c r="E593" s="19"/>
      <c r="F593" s="20"/>
      <c r="G593" s="18"/>
      <c r="H593" s="18"/>
      <c r="I593" s="18"/>
      <c r="J593" s="18"/>
      <c r="K593" s="18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182"/>
      <c r="AM593" s="21"/>
      <c r="AN593" s="21"/>
      <c r="AO593" s="21"/>
      <c r="AP593" s="21"/>
      <c r="AQ593" s="21"/>
      <c r="AR593" s="21"/>
      <c r="AS593" s="21"/>
      <c r="AT593" s="182"/>
      <c r="AU593" s="21"/>
      <c r="AV593" s="182"/>
      <c r="AW593" s="21"/>
      <c r="AX593" s="21"/>
      <c r="AY593" s="21"/>
      <c r="AZ593" s="21"/>
      <c r="BA593" s="21"/>
      <c r="BB593" s="20"/>
      <c r="BC593" s="23"/>
      <c r="BD593" s="188"/>
      <c r="BE593" s="186"/>
      <c r="BF593" s="20"/>
      <c r="BG593" s="21"/>
      <c r="BH593" s="21"/>
      <c r="BI593" s="21"/>
      <c r="BJ593" s="20"/>
      <c r="BK593" s="23"/>
      <c r="BL593" s="23"/>
      <c r="BM593" s="21"/>
      <c r="BN593" s="187"/>
      <c r="BO593" s="24"/>
      <c r="BP593" s="21"/>
      <c r="BQ593" s="21"/>
      <c r="BR593" s="23"/>
      <c r="BS593" s="23"/>
      <c r="BT593" s="24"/>
      <c r="BU593" s="25"/>
    </row>
    <row r="594" spans="1:73" s="22" customFormat="1" ht="184.5" customHeight="1" x14ac:dyDescent="0.25">
      <c r="A594" s="17"/>
      <c r="B594" s="18"/>
      <c r="C594" s="19"/>
      <c r="D594" s="19"/>
      <c r="E594" s="19"/>
      <c r="F594" s="20"/>
      <c r="G594" s="18"/>
      <c r="H594" s="18"/>
      <c r="I594" s="18"/>
      <c r="J594" s="18"/>
      <c r="K594" s="18"/>
      <c r="L594" s="20"/>
      <c r="M594" s="20"/>
      <c r="N594" s="20"/>
      <c r="O594" s="29"/>
      <c r="P594" s="29"/>
      <c r="Q594" s="29"/>
      <c r="R594" s="29"/>
      <c r="S594" s="29"/>
      <c r="T594" s="29"/>
      <c r="U594" s="29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182"/>
      <c r="AM594" s="21"/>
      <c r="AN594" s="21"/>
      <c r="AO594" s="21"/>
      <c r="AP594" s="21"/>
      <c r="AQ594" s="21"/>
      <c r="AR594" s="21"/>
      <c r="AS594" s="21"/>
      <c r="AT594" s="182"/>
      <c r="AU594" s="21"/>
      <c r="AV594" s="182"/>
      <c r="AW594" s="21"/>
      <c r="AX594" s="21"/>
      <c r="AY594" s="21"/>
      <c r="AZ594" s="21"/>
      <c r="BA594" s="21"/>
      <c r="BB594" s="20"/>
      <c r="BC594" s="23"/>
      <c r="BD594" s="198"/>
      <c r="BE594" s="29"/>
      <c r="BF594" s="29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3"/>
      <c r="BS594" s="23"/>
      <c r="BT594" s="24"/>
      <c r="BU594" s="25"/>
    </row>
    <row r="595" spans="1:73" s="22" customFormat="1" ht="184.5" customHeight="1" x14ac:dyDescent="0.25">
      <c r="A595" s="17"/>
      <c r="B595" s="18"/>
      <c r="C595" s="19"/>
      <c r="D595" s="19"/>
      <c r="E595" s="19"/>
      <c r="F595" s="20"/>
      <c r="G595" s="18"/>
      <c r="H595" s="18"/>
      <c r="I595" s="18"/>
      <c r="J595" s="18"/>
      <c r="K595" s="18"/>
      <c r="L595" s="20"/>
      <c r="M595" s="20"/>
      <c r="N595" s="20"/>
      <c r="O595" s="29"/>
      <c r="P595" s="29"/>
      <c r="Q595" s="29"/>
      <c r="R595" s="29"/>
      <c r="S595" s="29"/>
      <c r="T595" s="29"/>
      <c r="U595" s="29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182"/>
      <c r="AM595" s="21"/>
      <c r="AN595" s="21"/>
      <c r="AO595" s="21"/>
      <c r="AP595" s="21"/>
      <c r="AQ595" s="21"/>
      <c r="AR595" s="21"/>
      <c r="AS595" s="21"/>
      <c r="AT595" s="182"/>
      <c r="AU595" s="21"/>
      <c r="AV595" s="182"/>
      <c r="AW595" s="21"/>
      <c r="AX595" s="21"/>
      <c r="AY595" s="21"/>
      <c r="AZ595" s="21"/>
      <c r="BA595" s="21"/>
      <c r="BB595" s="20"/>
      <c r="BC595" s="23"/>
      <c r="BD595" s="198"/>
      <c r="BE595" s="23"/>
      <c r="BF595" s="20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3"/>
      <c r="BS595" s="23"/>
      <c r="BT595" s="24"/>
      <c r="BU595" s="25"/>
    </row>
    <row r="596" spans="1:73" s="22" customFormat="1" ht="184.5" customHeight="1" x14ac:dyDescent="0.25">
      <c r="A596" s="17"/>
      <c r="B596" s="18"/>
      <c r="C596" s="19"/>
      <c r="D596" s="19"/>
      <c r="E596" s="19"/>
      <c r="F596" s="20"/>
      <c r="G596" s="18"/>
      <c r="H596" s="18"/>
      <c r="I596" s="18"/>
      <c r="J596" s="18"/>
      <c r="K596" s="18"/>
      <c r="L596" s="20"/>
      <c r="M596" s="20"/>
      <c r="N596" s="20"/>
      <c r="O596" s="29"/>
      <c r="P596" s="29"/>
      <c r="Q596" s="29"/>
      <c r="R596" s="29"/>
      <c r="S596" s="29"/>
      <c r="T596" s="29"/>
      <c r="U596" s="29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182"/>
      <c r="AM596" s="21"/>
      <c r="AN596" s="21"/>
      <c r="AO596" s="21"/>
      <c r="AP596" s="21"/>
      <c r="AQ596" s="21"/>
      <c r="AR596" s="21"/>
      <c r="AS596" s="21"/>
      <c r="AT596" s="182"/>
      <c r="AU596" s="21"/>
      <c r="AV596" s="182"/>
      <c r="AW596" s="21"/>
      <c r="AX596" s="21"/>
      <c r="AY596" s="21"/>
      <c r="AZ596" s="21"/>
      <c r="BA596" s="21"/>
      <c r="BB596" s="20"/>
      <c r="BC596" s="23"/>
      <c r="BD596" s="198"/>
      <c r="BE596" s="29"/>
      <c r="BF596" s="29"/>
      <c r="BG596" s="21"/>
      <c r="BH596" s="21"/>
      <c r="BI596" s="21"/>
      <c r="BJ596" s="21"/>
      <c r="BK596" s="21"/>
      <c r="BL596" s="21"/>
      <c r="BM596" s="21"/>
      <c r="BN596" s="21"/>
      <c r="BO596" s="24"/>
      <c r="BP596" s="21"/>
      <c r="BQ596" s="21"/>
      <c r="BR596" s="23"/>
      <c r="BS596" s="23"/>
      <c r="BT596" s="24"/>
      <c r="BU596" s="25"/>
    </row>
    <row r="597" spans="1:73" s="22" customFormat="1" ht="184.5" customHeight="1" x14ac:dyDescent="0.25">
      <c r="A597" s="17"/>
      <c r="B597" s="18"/>
      <c r="C597" s="19"/>
      <c r="D597" s="19"/>
      <c r="E597" s="19"/>
      <c r="F597" s="20"/>
      <c r="G597" s="18"/>
      <c r="H597" s="18"/>
      <c r="I597" s="18"/>
      <c r="J597" s="18"/>
      <c r="K597" s="18"/>
      <c r="L597" s="20"/>
      <c r="M597" s="20"/>
      <c r="N597" s="20"/>
      <c r="O597" s="29"/>
      <c r="P597" s="29"/>
      <c r="Q597" s="29"/>
      <c r="R597" s="29"/>
      <c r="S597" s="29"/>
      <c r="T597" s="29"/>
      <c r="U597" s="29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182"/>
      <c r="AM597" s="21"/>
      <c r="AN597" s="21"/>
      <c r="AO597" s="21"/>
      <c r="AP597" s="21"/>
      <c r="AQ597" s="21"/>
      <c r="AR597" s="21"/>
      <c r="AS597" s="21"/>
      <c r="AT597" s="182"/>
      <c r="AU597" s="21"/>
      <c r="AV597" s="182"/>
      <c r="AW597" s="21"/>
      <c r="AX597" s="21"/>
      <c r="AY597" s="21"/>
      <c r="AZ597" s="21"/>
      <c r="BA597" s="21"/>
      <c r="BB597" s="20"/>
      <c r="BC597" s="23"/>
      <c r="BD597" s="198"/>
      <c r="BE597" s="23"/>
      <c r="BF597" s="20"/>
      <c r="BG597" s="21"/>
      <c r="BH597" s="21"/>
      <c r="BI597" s="21"/>
      <c r="BJ597" s="21"/>
      <c r="BK597" s="21"/>
      <c r="BL597" s="21"/>
      <c r="BM597" s="21"/>
      <c r="BN597" s="21"/>
      <c r="BO597" s="24"/>
      <c r="BP597" s="21"/>
      <c r="BQ597" s="21"/>
      <c r="BR597" s="23"/>
      <c r="BS597" s="23"/>
      <c r="BT597" s="24"/>
      <c r="BU597" s="25"/>
    </row>
    <row r="598" spans="1:73" s="22" customFormat="1" ht="212.25" customHeight="1" x14ac:dyDescent="0.25">
      <c r="A598" s="17"/>
      <c r="B598" s="18"/>
      <c r="C598" s="19"/>
      <c r="D598" s="19"/>
      <c r="E598" s="19"/>
      <c r="F598" s="20"/>
      <c r="G598" s="18"/>
      <c r="H598" s="18"/>
      <c r="I598" s="18"/>
      <c r="J598" s="18"/>
      <c r="K598" s="18"/>
      <c r="L598" s="20"/>
      <c r="M598" s="20"/>
      <c r="N598" s="20"/>
      <c r="O598" s="23"/>
      <c r="P598" s="23"/>
      <c r="Q598" s="23"/>
      <c r="R598" s="23"/>
      <c r="S598" s="23"/>
      <c r="T598" s="23"/>
      <c r="U598" s="2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198"/>
      <c r="BE598" s="23"/>
      <c r="BF598" s="23"/>
      <c r="BG598" s="21"/>
      <c r="BH598" s="21"/>
      <c r="BI598" s="21"/>
      <c r="BJ598" s="21"/>
      <c r="BK598" s="21"/>
      <c r="BL598" s="21"/>
      <c r="BM598" s="21"/>
      <c r="BN598" s="21"/>
      <c r="BO598" s="24"/>
      <c r="BP598" s="21"/>
      <c r="BQ598" s="21"/>
      <c r="BR598" s="23"/>
      <c r="BS598" s="23"/>
      <c r="BT598" s="24"/>
      <c r="BU598" s="25"/>
    </row>
    <row r="599" spans="1:73" s="22" customFormat="1" ht="409.5" customHeight="1" x14ac:dyDescent="0.25">
      <c r="A599" s="17"/>
      <c r="B599" s="18"/>
      <c r="C599" s="19"/>
      <c r="D599" s="19"/>
      <c r="E599" s="19"/>
      <c r="F599" s="20"/>
      <c r="G599" s="18"/>
      <c r="H599" s="18"/>
      <c r="I599" s="18"/>
      <c r="J599" s="18"/>
      <c r="K599" s="18"/>
      <c r="L599" s="20"/>
      <c r="M599" s="20"/>
      <c r="N599" s="20"/>
      <c r="O599" s="23"/>
      <c r="P599" s="20"/>
      <c r="Q599" s="23"/>
      <c r="R599" s="23"/>
      <c r="S599" s="23"/>
      <c r="T599" s="23"/>
      <c r="U599" s="23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198"/>
      <c r="BE599" s="23"/>
      <c r="BF599" s="23"/>
      <c r="BG599" s="21"/>
      <c r="BH599" s="21"/>
      <c r="BI599" s="21"/>
      <c r="BJ599" s="21"/>
      <c r="BK599" s="21"/>
      <c r="BL599" s="21"/>
      <c r="BM599" s="21"/>
      <c r="BN599" s="21"/>
      <c r="BO599" s="24"/>
      <c r="BP599" s="21"/>
      <c r="BQ599" s="21"/>
      <c r="BR599" s="23"/>
      <c r="BS599" s="23"/>
      <c r="BT599" s="24"/>
      <c r="BU599" s="25"/>
    </row>
    <row r="600" spans="1:73" s="22" customFormat="1" ht="186.75" customHeight="1" x14ac:dyDescent="0.25">
      <c r="A600" s="17"/>
      <c r="B600" s="18"/>
      <c r="C600" s="19"/>
      <c r="D600" s="19"/>
      <c r="E600" s="19"/>
      <c r="F600" s="20"/>
      <c r="G600" s="18"/>
      <c r="H600" s="18"/>
      <c r="I600" s="18"/>
      <c r="J600" s="18"/>
      <c r="K600" s="18"/>
      <c r="L600" s="20"/>
      <c r="M600" s="20"/>
      <c r="N600" s="198"/>
      <c r="O600" s="28"/>
      <c r="P600" s="18"/>
      <c r="Q600" s="28"/>
      <c r="R600" s="28"/>
      <c r="S600" s="28"/>
      <c r="T600" s="28"/>
      <c r="U600" s="28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182"/>
      <c r="BE600" s="21"/>
      <c r="BF600" s="21"/>
      <c r="BG600" s="21"/>
      <c r="BH600" s="21"/>
      <c r="BI600" s="21"/>
      <c r="BJ600" s="21"/>
      <c r="BK600" s="21"/>
      <c r="BL600" s="21"/>
      <c r="BM600" s="21"/>
      <c r="BN600" s="21"/>
      <c r="BO600" s="24"/>
      <c r="BP600" s="21"/>
      <c r="BQ600" s="21"/>
      <c r="BR600" s="23"/>
      <c r="BS600" s="23"/>
      <c r="BT600" s="24"/>
      <c r="BU600" s="25"/>
    </row>
    <row r="601" spans="1:73" s="22" customFormat="1" ht="222" customHeight="1" x14ac:dyDescent="0.25">
      <c r="A601" s="17"/>
      <c r="B601" s="18"/>
      <c r="C601" s="19"/>
      <c r="D601" s="19"/>
      <c r="E601" s="19"/>
      <c r="F601" s="20"/>
      <c r="G601" s="18"/>
      <c r="H601" s="18"/>
      <c r="I601" s="18"/>
      <c r="J601" s="18"/>
      <c r="K601" s="18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198"/>
      <c r="BE601" s="23"/>
      <c r="BF601" s="23"/>
      <c r="BG601" s="21"/>
      <c r="BH601" s="21"/>
      <c r="BI601" s="21"/>
      <c r="BJ601" s="21"/>
      <c r="BK601" s="21"/>
      <c r="BL601" s="20"/>
      <c r="BM601" s="23"/>
      <c r="BN601" s="23"/>
      <c r="BO601" s="24"/>
      <c r="BP601" s="21"/>
      <c r="BQ601" s="21"/>
      <c r="BR601" s="23"/>
      <c r="BS601" s="23"/>
      <c r="BT601" s="24"/>
      <c r="BU601" s="25"/>
    </row>
    <row r="602" spans="1:73" s="22" customFormat="1" ht="222" customHeight="1" x14ac:dyDescent="0.25">
      <c r="A602" s="17"/>
      <c r="B602" s="18"/>
      <c r="C602" s="19"/>
      <c r="D602" s="19"/>
      <c r="E602" s="19"/>
      <c r="F602" s="20"/>
      <c r="G602" s="18"/>
      <c r="H602" s="18"/>
      <c r="I602" s="18"/>
      <c r="J602" s="18"/>
      <c r="K602" s="18"/>
      <c r="L602" s="20"/>
      <c r="M602" s="20"/>
      <c r="N602" s="20"/>
      <c r="O602" s="20"/>
      <c r="P602" s="20"/>
      <c r="Q602" s="23"/>
      <c r="R602" s="23"/>
      <c r="S602" s="23"/>
      <c r="T602" s="23"/>
      <c r="U602" s="23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182"/>
      <c r="BE602" s="21"/>
      <c r="BF602" s="21"/>
      <c r="BG602" s="21"/>
      <c r="BH602" s="21"/>
      <c r="BI602" s="21"/>
      <c r="BJ602" s="21"/>
      <c r="BK602" s="21"/>
      <c r="BL602" s="21"/>
      <c r="BM602" s="21"/>
      <c r="BN602" s="21"/>
      <c r="BO602" s="24"/>
      <c r="BP602" s="21"/>
      <c r="BQ602" s="21"/>
      <c r="BR602" s="23"/>
      <c r="BS602" s="23"/>
      <c r="BT602" s="24"/>
      <c r="BU602" s="25"/>
    </row>
    <row r="603" spans="1:73" s="22" customFormat="1" ht="222" customHeight="1" x14ac:dyDescent="0.25">
      <c r="A603" s="17"/>
      <c r="B603" s="18"/>
      <c r="C603" s="19"/>
      <c r="D603" s="19"/>
      <c r="E603" s="19"/>
      <c r="F603" s="20"/>
      <c r="G603" s="18"/>
      <c r="H603" s="18"/>
      <c r="I603" s="18"/>
      <c r="J603" s="18"/>
      <c r="K603" s="18"/>
      <c r="L603" s="20"/>
      <c r="M603" s="20"/>
      <c r="N603" s="20"/>
      <c r="O603" s="20"/>
      <c r="P603" s="20"/>
      <c r="Q603" s="23"/>
      <c r="R603" s="23"/>
      <c r="S603" s="23"/>
      <c r="T603" s="23"/>
      <c r="U603" s="23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182"/>
      <c r="BE603" s="21"/>
      <c r="BF603" s="21"/>
      <c r="BG603" s="21"/>
      <c r="BH603" s="21"/>
      <c r="BI603" s="21"/>
      <c r="BJ603" s="21"/>
      <c r="BK603" s="21"/>
      <c r="BL603" s="21"/>
      <c r="BM603" s="21"/>
      <c r="BN603" s="21"/>
      <c r="BO603" s="24"/>
      <c r="BP603" s="21"/>
      <c r="BQ603" s="21"/>
      <c r="BR603" s="23"/>
      <c r="BS603" s="23"/>
      <c r="BT603" s="24"/>
      <c r="BU603" s="25"/>
    </row>
    <row r="604" spans="1:73" s="22" customFormat="1" ht="257.25" customHeight="1" x14ac:dyDescent="0.25">
      <c r="A604" s="17"/>
      <c r="B604" s="18"/>
      <c r="C604" s="19"/>
      <c r="D604" s="19"/>
      <c r="E604" s="19"/>
      <c r="F604" s="20"/>
      <c r="G604" s="18"/>
      <c r="H604" s="18"/>
      <c r="I604" s="18"/>
      <c r="J604" s="18"/>
      <c r="K604" s="18"/>
      <c r="L604" s="20"/>
      <c r="M604" s="20"/>
      <c r="N604" s="20"/>
      <c r="O604" s="23"/>
      <c r="P604" s="20"/>
      <c r="Q604" s="23"/>
      <c r="R604" s="23"/>
      <c r="S604" s="23"/>
      <c r="T604" s="23"/>
      <c r="U604" s="23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198"/>
      <c r="BE604" s="23"/>
      <c r="BF604" s="23"/>
      <c r="BG604" s="21"/>
      <c r="BH604" s="21"/>
      <c r="BI604" s="21"/>
      <c r="BJ604" s="21"/>
      <c r="BK604" s="21"/>
      <c r="BL604" s="21"/>
      <c r="BM604" s="21"/>
      <c r="BN604" s="21"/>
      <c r="BO604" s="24"/>
      <c r="BP604" s="21"/>
      <c r="BQ604" s="21"/>
      <c r="BR604" s="23"/>
      <c r="BS604" s="23"/>
      <c r="BT604" s="24"/>
      <c r="BU604" s="25"/>
    </row>
    <row r="605" spans="1:73" s="22" customFormat="1" ht="182.25" customHeight="1" x14ac:dyDescent="0.25">
      <c r="A605" s="17"/>
      <c r="B605" s="18"/>
      <c r="C605" s="19"/>
      <c r="D605" s="19"/>
      <c r="E605" s="19"/>
      <c r="F605" s="20"/>
      <c r="G605" s="18"/>
      <c r="H605" s="18"/>
      <c r="I605" s="18"/>
      <c r="J605" s="18"/>
      <c r="K605" s="18"/>
      <c r="L605" s="20"/>
      <c r="M605" s="20"/>
      <c r="N605" s="198"/>
      <c r="O605" s="28"/>
      <c r="P605" s="18"/>
      <c r="Q605" s="28"/>
      <c r="R605" s="28"/>
      <c r="S605" s="28"/>
      <c r="T605" s="28"/>
      <c r="U605" s="28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182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4"/>
      <c r="BP605" s="21"/>
      <c r="BQ605" s="21"/>
      <c r="BR605" s="23"/>
      <c r="BS605" s="23"/>
      <c r="BT605" s="24"/>
      <c r="BU605" s="25"/>
    </row>
    <row r="606" spans="1:73" s="22" customFormat="1" ht="229.5" customHeight="1" x14ac:dyDescent="0.25">
      <c r="A606" s="17"/>
      <c r="B606" s="18"/>
      <c r="C606" s="19"/>
      <c r="D606" s="19"/>
      <c r="E606" s="19"/>
      <c r="F606" s="20"/>
      <c r="G606" s="18"/>
      <c r="H606" s="18"/>
      <c r="I606" s="18"/>
      <c r="J606" s="18"/>
      <c r="K606" s="18"/>
      <c r="L606" s="20"/>
      <c r="M606" s="20"/>
      <c r="N606" s="20"/>
      <c r="O606" s="29"/>
      <c r="P606" s="29"/>
      <c r="Q606" s="29"/>
      <c r="R606" s="29"/>
      <c r="S606" s="29"/>
      <c r="T606" s="29"/>
      <c r="U606" s="29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182"/>
      <c r="BE606" s="21"/>
      <c r="BF606" s="21"/>
      <c r="BG606" s="21"/>
      <c r="BH606" s="21"/>
      <c r="BI606" s="21"/>
      <c r="BJ606" s="21"/>
      <c r="BK606" s="21"/>
      <c r="BL606" s="21"/>
      <c r="BM606" s="21"/>
      <c r="BN606" s="21"/>
      <c r="BO606" s="24"/>
      <c r="BP606" s="21"/>
      <c r="BQ606" s="21"/>
      <c r="BR606" s="23"/>
      <c r="BS606" s="23"/>
      <c r="BT606" s="24"/>
      <c r="BU606" s="25"/>
    </row>
    <row r="607" spans="1:73" s="22" customFormat="1" ht="409.5" customHeight="1" x14ac:dyDescent="0.25">
      <c r="A607" s="17"/>
      <c r="B607" s="18"/>
      <c r="C607" s="19"/>
      <c r="D607" s="19"/>
      <c r="E607" s="19"/>
      <c r="F607" s="20"/>
      <c r="G607" s="18"/>
      <c r="H607" s="18"/>
      <c r="I607" s="18"/>
      <c r="J607" s="18"/>
      <c r="K607" s="18"/>
      <c r="L607" s="20"/>
      <c r="M607" s="20"/>
      <c r="N607" s="20"/>
      <c r="O607" s="23"/>
      <c r="P607" s="20"/>
      <c r="Q607" s="23"/>
      <c r="R607" s="23"/>
      <c r="S607" s="23"/>
      <c r="T607" s="23"/>
      <c r="U607" s="23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0"/>
      <c r="AI607" s="23"/>
      <c r="AJ607" s="23"/>
      <c r="AK607" s="23"/>
      <c r="AL607" s="198"/>
      <c r="AM607" s="23"/>
      <c r="AN607" s="23"/>
      <c r="AO607" s="21"/>
      <c r="AP607" s="21"/>
      <c r="AQ607" s="21"/>
      <c r="AR607" s="21"/>
      <c r="AS607" s="21"/>
      <c r="AT607" s="198"/>
      <c r="AU607" s="23"/>
      <c r="AV607" s="198"/>
      <c r="AW607" s="23"/>
      <c r="AX607" s="21"/>
      <c r="AY607" s="21"/>
      <c r="AZ607" s="21"/>
      <c r="BA607" s="21"/>
      <c r="BB607" s="20"/>
      <c r="BC607" s="23"/>
      <c r="BD607" s="198"/>
      <c r="BE607" s="23"/>
      <c r="BF607" s="23"/>
      <c r="BG607" s="21"/>
      <c r="BH607" s="21"/>
      <c r="BI607" s="21"/>
      <c r="BJ607" s="21"/>
      <c r="BK607" s="21"/>
      <c r="BL607" s="21"/>
      <c r="BM607" s="21"/>
      <c r="BN607" s="21"/>
      <c r="BO607" s="24"/>
      <c r="BP607" s="21"/>
      <c r="BQ607" s="21"/>
      <c r="BR607" s="23"/>
      <c r="BS607" s="23"/>
      <c r="BT607" s="24"/>
      <c r="BU607" s="25"/>
    </row>
    <row r="608" spans="1:73" s="22" customFormat="1" ht="141.75" customHeight="1" x14ac:dyDescent="0.25">
      <c r="A608" s="17"/>
      <c r="B608" s="18"/>
      <c r="C608" s="19"/>
      <c r="D608" s="19"/>
      <c r="E608" s="19"/>
      <c r="F608" s="20"/>
      <c r="G608" s="18"/>
      <c r="H608" s="18"/>
      <c r="I608" s="18"/>
      <c r="J608" s="18"/>
      <c r="K608" s="18"/>
      <c r="L608" s="20"/>
      <c r="M608" s="20"/>
      <c r="N608" s="20"/>
      <c r="O608" s="28"/>
      <c r="P608" s="18"/>
      <c r="Q608" s="28"/>
      <c r="R608" s="28"/>
      <c r="S608" s="28"/>
      <c r="T608" s="28"/>
      <c r="U608" s="28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0"/>
      <c r="AK608" s="23"/>
      <c r="AL608" s="23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0"/>
      <c r="BC608" s="23"/>
      <c r="BD608" s="198"/>
      <c r="BE608" s="23"/>
      <c r="BF608" s="23"/>
      <c r="BG608" s="21"/>
      <c r="BH608" s="21"/>
      <c r="BI608" s="21"/>
      <c r="BJ608" s="21"/>
      <c r="BK608" s="21"/>
      <c r="BL608" s="21"/>
      <c r="BM608" s="21"/>
      <c r="BN608" s="21"/>
      <c r="BO608" s="24"/>
      <c r="BP608" s="21"/>
      <c r="BQ608" s="21"/>
      <c r="BR608" s="23"/>
      <c r="BS608" s="23"/>
      <c r="BT608" s="24"/>
      <c r="BU608" s="25"/>
    </row>
    <row r="609" spans="1:73" s="22" customFormat="1" ht="141.75" customHeight="1" x14ac:dyDescent="0.25">
      <c r="A609" s="17"/>
      <c r="B609" s="18"/>
      <c r="C609" s="19"/>
      <c r="D609" s="19"/>
      <c r="E609" s="19"/>
      <c r="F609" s="20"/>
      <c r="G609" s="18"/>
      <c r="H609" s="18"/>
      <c r="I609" s="18"/>
      <c r="J609" s="18"/>
      <c r="K609" s="18"/>
      <c r="L609" s="20"/>
      <c r="M609" s="20"/>
      <c r="N609" s="198"/>
      <c r="O609" s="28"/>
      <c r="P609" s="18"/>
      <c r="Q609" s="28"/>
      <c r="R609" s="28"/>
      <c r="S609" s="28"/>
      <c r="T609" s="28"/>
      <c r="U609" s="28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0"/>
      <c r="AK609" s="23"/>
      <c r="AL609" s="23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0"/>
      <c r="BC609" s="23"/>
      <c r="BD609" s="198"/>
      <c r="BE609" s="23"/>
      <c r="BF609" s="23"/>
      <c r="BG609" s="21"/>
      <c r="BH609" s="21"/>
      <c r="BI609" s="21"/>
      <c r="BJ609" s="21"/>
      <c r="BK609" s="21"/>
      <c r="BL609" s="21"/>
      <c r="BM609" s="21"/>
      <c r="BN609" s="21"/>
      <c r="BO609" s="24"/>
      <c r="BP609" s="21"/>
      <c r="BQ609" s="21"/>
      <c r="BR609" s="23"/>
      <c r="BS609" s="23"/>
      <c r="BT609" s="24"/>
      <c r="BU609" s="25"/>
    </row>
    <row r="610" spans="1:73" s="22" customFormat="1" ht="141.75" customHeight="1" x14ac:dyDescent="0.25">
      <c r="A610" s="17"/>
      <c r="B610" s="18"/>
      <c r="C610" s="19"/>
      <c r="D610" s="19"/>
      <c r="E610" s="19"/>
      <c r="F610" s="20"/>
      <c r="G610" s="18"/>
      <c r="H610" s="18"/>
      <c r="I610" s="18"/>
      <c r="J610" s="18"/>
      <c r="K610" s="18"/>
      <c r="L610" s="20"/>
      <c r="M610" s="20"/>
      <c r="N610" s="198"/>
      <c r="O610" s="23"/>
      <c r="P610" s="23"/>
      <c r="Q610" s="23"/>
      <c r="R610" s="23"/>
      <c r="S610" s="23"/>
      <c r="T610" s="23"/>
      <c r="U610" s="28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0"/>
      <c r="AK610" s="23"/>
      <c r="AL610" s="23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0"/>
      <c r="BC610" s="23"/>
      <c r="BD610" s="198"/>
      <c r="BE610" s="23"/>
      <c r="BF610" s="23"/>
      <c r="BG610" s="21"/>
      <c r="BH610" s="21"/>
      <c r="BI610" s="21"/>
      <c r="BJ610" s="21"/>
      <c r="BK610" s="21"/>
      <c r="BL610" s="21"/>
      <c r="BM610" s="21"/>
      <c r="BN610" s="21"/>
      <c r="BO610" s="24"/>
      <c r="BP610" s="21"/>
      <c r="BQ610" s="21"/>
      <c r="BR610" s="23"/>
      <c r="BS610" s="23"/>
      <c r="BT610" s="24"/>
      <c r="BU610" s="25"/>
    </row>
    <row r="611" spans="1:73" s="22" customFormat="1" ht="141.75" customHeight="1" x14ac:dyDescent="0.25">
      <c r="A611" s="17"/>
      <c r="B611" s="18"/>
      <c r="C611" s="19"/>
      <c r="D611" s="19"/>
      <c r="E611" s="19"/>
      <c r="F611" s="20"/>
      <c r="G611" s="18"/>
      <c r="H611" s="18"/>
      <c r="I611" s="18"/>
      <c r="J611" s="18"/>
      <c r="K611" s="18"/>
      <c r="L611" s="20"/>
      <c r="M611" s="20"/>
      <c r="N611" s="198"/>
      <c r="O611" s="28"/>
      <c r="P611" s="18"/>
      <c r="Q611" s="28"/>
      <c r="R611" s="28"/>
      <c r="S611" s="28"/>
      <c r="T611" s="28"/>
      <c r="U611" s="28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0"/>
      <c r="AK611" s="23"/>
      <c r="AL611" s="23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0"/>
      <c r="BC611" s="23"/>
      <c r="BD611" s="198"/>
      <c r="BE611" s="23"/>
      <c r="BF611" s="23"/>
      <c r="BG611" s="21"/>
      <c r="BH611" s="21"/>
      <c r="BI611" s="21"/>
      <c r="BJ611" s="21"/>
      <c r="BK611" s="21"/>
      <c r="BL611" s="21"/>
      <c r="BM611" s="21"/>
      <c r="BN611" s="21"/>
      <c r="BO611" s="24"/>
      <c r="BP611" s="21"/>
      <c r="BQ611" s="21"/>
      <c r="BR611" s="23"/>
      <c r="BS611" s="23"/>
      <c r="BT611" s="24"/>
      <c r="BU611" s="25"/>
    </row>
    <row r="612" spans="1:73" s="22" customFormat="1" ht="141.75" customHeight="1" x14ac:dyDescent="0.25">
      <c r="A612" s="17"/>
      <c r="B612" s="18"/>
      <c r="C612" s="19"/>
      <c r="D612" s="19"/>
      <c r="E612" s="19"/>
      <c r="F612" s="20"/>
      <c r="G612" s="18"/>
      <c r="H612" s="18"/>
      <c r="I612" s="18"/>
      <c r="J612" s="18"/>
      <c r="K612" s="18"/>
      <c r="L612" s="20"/>
      <c r="M612" s="20"/>
      <c r="N612" s="198"/>
      <c r="O612" s="28"/>
      <c r="P612" s="18"/>
      <c r="Q612" s="28"/>
      <c r="R612" s="28"/>
      <c r="S612" s="28"/>
      <c r="T612" s="28"/>
      <c r="U612" s="28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0"/>
      <c r="AK612" s="23"/>
      <c r="AL612" s="23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0"/>
      <c r="BC612" s="23"/>
      <c r="BD612" s="198"/>
      <c r="BE612" s="23"/>
      <c r="BF612" s="23"/>
      <c r="BG612" s="21"/>
      <c r="BH612" s="21"/>
      <c r="BI612" s="21"/>
      <c r="BJ612" s="21"/>
      <c r="BK612" s="21"/>
      <c r="BL612" s="21"/>
      <c r="BM612" s="21"/>
      <c r="BN612" s="21"/>
      <c r="BO612" s="24"/>
      <c r="BP612" s="21"/>
      <c r="BQ612" s="21"/>
      <c r="BR612" s="23"/>
      <c r="BS612" s="23"/>
      <c r="BT612" s="24"/>
      <c r="BU612" s="25"/>
    </row>
    <row r="613" spans="1:73" s="22" customFormat="1" ht="201.75" customHeight="1" x14ac:dyDescent="0.25">
      <c r="A613" s="17"/>
      <c r="B613" s="18"/>
      <c r="C613" s="19"/>
      <c r="D613" s="19"/>
      <c r="E613" s="19"/>
      <c r="F613" s="20"/>
      <c r="G613" s="18"/>
      <c r="H613" s="18"/>
      <c r="I613" s="18"/>
      <c r="J613" s="18"/>
      <c r="K613" s="18"/>
      <c r="L613" s="20"/>
      <c r="M613" s="20"/>
      <c r="N613" s="20"/>
      <c r="O613" s="23"/>
      <c r="P613" s="20"/>
      <c r="Q613" s="23"/>
      <c r="R613" s="23"/>
      <c r="S613" s="23"/>
      <c r="T613" s="23"/>
      <c r="U613" s="23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198"/>
      <c r="BE613" s="23"/>
      <c r="BF613" s="23"/>
      <c r="BG613" s="21"/>
      <c r="BH613" s="21"/>
      <c r="BI613" s="21"/>
      <c r="BJ613" s="21"/>
      <c r="BK613" s="21"/>
      <c r="BL613" s="21"/>
      <c r="BM613" s="21"/>
      <c r="BN613" s="21"/>
      <c r="BO613" s="24"/>
      <c r="BP613" s="21"/>
      <c r="BQ613" s="21"/>
      <c r="BR613" s="23"/>
      <c r="BS613" s="23"/>
      <c r="BT613" s="24"/>
      <c r="BU613" s="25"/>
    </row>
    <row r="614" spans="1:73" s="22" customFormat="1" ht="201.75" customHeight="1" x14ac:dyDescent="0.25">
      <c r="A614" s="17"/>
      <c r="B614" s="18"/>
      <c r="C614" s="19"/>
      <c r="D614" s="19"/>
      <c r="E614" s="19"/>
      <c r="F614" s="20"/>
      <c r="G614" s="18"/>
      <c r="H614" s="18"/>
      <c r="I614" s="18"/>
      <c r="J614" s="18"/>
      <c r="K614" s="18"/>
      <c r="L614" s="20"/>
      <c r="M614" s="20"/>
      <c r="N614" s="198"/>
      <c r="O614" s="28"/>
      <c r="P614" s="18"/>
      <c r="Q614" s="28"/>
      <c r="R614" s="28"/>
      <c r="S614" s="28"/>
      <c r="T614" s="28"/>
      <c r="U614" s="28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182"/>
      <c r="BE614" s="21"/>
      <c r="BF614" s="21"/>
      <c r="BG614" s="21"/>
      <c r="BH614" s="21"/>
      <c r="BI614" s="21"/>
      <c r="BJ614" s="21"/>
      <c r="BK614" s="21"/>
      <c r="BL614" s="21"/>
      <c r="BM614" s="21"/>
      <c r="BN614" s="21"/>
      <c r="BO614" s="24"/>
      <c r="BP614" s="21"/>
      <c r="BQ614" s="21"/>
      <c r="BR614" s="23"/>
      <c r="BS614" s="23"/>
      <c r="BT614" s="24"/>
      <c r="BU614" s="25"/>
    </row>
    <row r="615" spans="1:73" s="22" customFormat="1" ht="201.75" customHeight="1" x14ac:dyDescent="0.25">
      <c r="A615" s="17"/>
      <c r="B615" s="18"/>
      <c r="C615" s="19"/>
      <c r="D615" s="19"/>
      <c r="E615" s="19"/>
      <c r="F615" s="20"/>
      <c r="G615" s="18"/>
      <c r="H615" s="18"/>
      <c r="I615" s="18"/>
      <c r="J615" s="18"/>
      <c r="K615" s="18"/>
      <c r="L615" s="20"/>
      <c r="M615" s="20"/>
      <c r="N615" s="20"/>
      <c r="O615" s="23"/>
      <c r="P615" s="20"/>
      <c r="Q615" s="23"/>
      <c r="R615" s="23"/>
      <c r="S615" s="23"/>
      <c r="T615" s="23"/>
      <c r="U615" s="23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198"/>
      <c r="BE615" s="23"/>
      <c r="BF615" s="23"/>
      <c r="BG615" s="21"/>
      <c r="BH615" s="21"/>
      <c r="BI615" s="21"/>
      <c r="BJ615" s="21"/>
      <c r="BK615" s="21"/>
      <c r="BL615" s="21"/>
      <c r="BM615" s="21"/>
      <c r="BN615" s="21"/>
      <c r="BO615" s="24"/>
      <c r="BP615" s="21"/>
      <c r="BQ615" s="21"/>
      <c r="BR615" s="23"/>
      <c r="BS615" s="23"/>
      <c r="BT615" s="24"/>
      <c r="BU615" s="25"/>
    </row>
    <row r="616" spans="1:73" s="22" customFormat="1" ht="201.75" customHeight="1" x14ac:dyDescent="0.25">
      <c r="A616" s="17"/>
      <c r="B616" s="18"/>
      <c r="C616" s="19"/>
      <c r="D616" s="19"/>
      <c r="E616" s="19"/>
      <c r="F616" s="20"/>
      <c r="G616" s="18"/>
      <c r="H616" s="18"/>
      <c r="I616" s="18"/>
      <c r="J616" s="18"/>
      <c r="K616" s="18"/>
      <c r="L616" s="20"/>
      <c r="M616" s="20"/>
      <c r="N616" s="198"/>
      <c r="O616" s="28"/>
      <c r="P616" s="18"/>
      <c r="Q616" s="28"/>
      <c r="R616" s="28"/>
      <c r="S616" s="28"/>
      <c r="T616" s="28"/>
      <c r="U616" s="28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182"/>
      <c r="BE616" s="21"/>
      <c r="BF616" s="21"/>
      <c r="BG616" s="21"/>
      <c r="BH616" s="21"/>
      <c r="BI616" s="21"/>
      <c r="BJ616" s="21"/>
      <c r="BK616" s="21"/>
      <c r="BL616" s="21"/>
      <c r="BM616" s="21"/>
      <c r="BN616" s="21"/>
      <c r="BO616" s="24"/>
      <c r="BP616" s="21"/>
      <c r="BQ616" s="21"/>
      <c r="BR616" s="23"/>
      <c r="BS616" s="23"/>
      <c r="BT616" s="24"/>
      <c r="BU616" s="25"/>
    </row>
    <row r="617" spans="1:73" s="22" customFormat="1" ht="409.6" customHeight="1" x14ac:dyDescent="0.25">
      <c r="A617" s="17"/>
      <c r="B617" s="18"/>
      <c r="C617" s="19"/>
      <c r="D617" s="19"/>
      <c r="E617" s="19"/>
      <c r="F617" s="20"/>
      <c r="G617" s="18"/>
      <c r="H617" s="18"/>
      <c r="I617" s="18"/>
      <c r="J617" s="18"/>
      <c r="K617" s="18"/>
      <c r="L617" s="20"/>
      <c r="M617" s="20"/>
      <c r="N617" s="20"/>
      <c r="O617" s="23"/>
      <c r="P617" s="20"/>
      <c r="Q617" s="20"/>
      <c r="R617" s="20"/>
      <c r="S617" s="20"/>
      <c r="T617" s="20"/>
      <c r="U617" s="23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182"/>
      <c r="BE617" s="21"/>
      <c r="BF617" s="21"/>
      <c r="BG617" s="21"/>
      <c r="BH617" s="21"/>
      <c r="BI617" s="21"/>
      <c r="BJ617" s="21"/>
      <c r="BK617" s="21"/>
      <c r="BL617" s="21"/>
      <c r="BM617" s="21"/>
      <c r="BN617" s="21"/>
      <c r="BO617" s="24"/>
      <c r="BP617" s="21"/>
      <c r="BQ617" s="21"/>
      <c r="BR617" s="23"/>
      <c r="BS617" s="23"/>
      <c r="BT617" s="24"/>
      <c r="BU617" s="25"/>
    </row>
    <row r="618" spans="1:73" s="22" customFormat="1" ht="201.75" customHeight="1" x14ac:dyDescent="0.25">
      <c r="A618" s="17"/>
      <c r="B618" s="18"/>
      <c r="C618" s="19"/>
      <c r="D618" s="19"/>
      <c r="E618" s="19"/>
      <c r="F618" s="20"/>
      <c r="G618" s="18"/>
      <c r="H618" s="18"/>
      <c r="I618" s="18"/>
      <c r="J618" s="18"/>
      <c r="K618" s="18"/>
      <c r="L618" s="20"/>
      <c r="M618" s="20"/>
      <c r="N618" s="20"/>
      <c r="O618" s="23"/>
      <c r="P618" s="20"/>
      <c r="Q618" s="20"/>
      <c r="R618" s="20"/>
      <c r="S618" s="20"/>
      <c r="T618" s="20"/>
      <c r="U618" s="23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182"/>
      <c r="BE618" s="21"/>
      <c r="BF618" s="21"/>
      <c r="BG618" s="21"/>
      <c r="BH618" s="21"/>
      <c r="BI618" s="21"/>
      <c r="BJ618" s="21"/>
      <c r="BK618" s="21"/>
      <c r="BL618" s="21"/>
      <c r="BM618" s="21"/>
      <c r="BN618" s="21"/>
      <c r="BO618" s="24"/>
      <c r="BP618" s="21"/>
      <c r="BQ618" s="21"/>
      <c r="BR618" s="23"/>
      <c r="BS618" s="23"/>
      <c r="BT618" s="24"/>
      <c r="BU618" s="25"/>
    </row>
    <row r="619" spans="1:73" s="22" customFormat="1" ht="201.75" customHeight="1" x14ac:dyDescent="0.25">
      <c r="A619" s="17"/>
      <c r="B619" s="18"/>
      <c r="C619" s="19"/>
      <c r="D619" s="19"/>
      <c r="E619" s="19"/>
      <c r="F619" s="20"/>
      <c r="G619" s="18"/>
      <c r="H619" s="18"/>
      <c r="I619" s="18"/>
      <c r="J619" s="18"/>
      <c r="K619" s="18"/>
      <c r="L619" s="20"/>
      <c r="M619" s="20"/>
      <c r="N619" s="20"/>
      <c r="O619" s="23"/>
      <c r="P619" s="20"/>
      <c r="Q619" s="23"/>
      <c r="R619" s="23"/>
      <c r="S619" s="23"/>
      <c r="T619" s="23"/>
      <c r="U619" s="23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0"/>
      <c r="AK619" s="23"/>
      <c r="AL619" s="23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0"/>
      <c r="BC619" s="23"/>
      <c r="BD619" s="198"/>
      <c r="BE619" s="23"/>
      <c r="BF619" s="23"/>
      <c r="BG619" s="21"/>
      <c r="BH619" s="21"/>
      <c r="BI619" s="21"/>
      <c r="BJ619" s="21"/>
      <c r="BK619" s="21"/>
      <c r="BL619" s="21"/>
      <c r="BM619" s="21"/>
      <c r="BN619" s="21"/>
      <c r="BO619" s="24"/>
      <c r="BP619" s="21"/>
      <c r="BQ619" s="21"/>
      <c r="BR619" s="23"/>
      <c r="BS619" s="23"/>
      <c r="BT619" s="24"/>
      <c r="BU619" s="25"/>
    </row>
    <row r="620" spans="1:73" s="22" customFormat="1" ht="201.75" customHeight="1" x14ac:dyDescent="0.25">
      <c r="A620" s="17"/>
      <c r="B620" s="18"/>
      <c r="C620" s="19"/>
      <c r="D620" s="19"/>
      <c r="E620" s="19"/>
      <c r="F620" s="20"/>
      <c r="G620" s="18"/>
      <c r="H620" s="18"/>
      <c r="I620" s="18"/>
      <c r="J620" s="18"/>
      <c r="K620" s="18"/>
      <c r="L620" s="20"/>
      <c r="M620" s="20"/>
      <c r="N620" s="20"/>
      <c r="O620" s="23"/>
      <c r="P620" s="20"/>
      <c r="Q620" s="28"/>
      <c r="R620" s="28"/>
      <c r="S620" s="28"/>
      <c r="T620" s="28"/>
      <c r="U620" s="28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182"/>
      <c r="BE620" s="21"/>
      <c r="BF620" s="21"/>
      <c r="BG620" s="21"/>
      <c r="BH620" s="21"/>
      <c r="BI620" s="21"/>
      <c r="BJ620" s="21"/>
      <c r="BK620" s="21"/>
      <c r="BL620" s="21"/>
      <c r="BM620" s="21"/>
      <c r="BN620" s="21"/>
      <c r="BO620" s="24"/>
      <c r="BP620" s="21"/>
      <c r="BQ620" s="21"/>
      <c r="BR620" s="23"/>
      <c r="BS620" s="23"/>
      <c r="BT620" s="24"/>
      <c r="BU620" s="25"/>
    </row>
    <row r="621" spans="1:73" s="22" customFormat="1" ht="201.75" customHeight="1" x14ac:dyDescent="0.25">
      <c r="A621" s="17"/>
      <c r="B621" s="18"/>
      <c r="C621" s="19"/>
      <c r="D621" s="19"/>
      <c r="E621" s="19"/>
      <c r="F621" s="20"/>
      <c r="G621" s="18"/>
      <c r="H621" s="18"/>
      <c r="I621" s="18"/>
      <c r="J621" s="18"/>
      <c r="K621" s="18"/>
      <c r="L621" s="20"/>
      <c r="M621" s="20"/>
      <c r="N621" s="20"/>
      <c r="O621" s="23"/>
      <c r="P621" s="20"/>
      <c r="Q621" s="20"/>
      <c r="R621" s="20"/>
      <c r="S621" s="20"/>
      <c r="T621" s="20"/>
      <c r="U621" s="23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182"/>
      <c r="BE621" s="21"/>
      <c r="BF621" s="21"/>
      <c r="BG621" s="21"/>
      <c r="BH621" s="21"/>
      <c r="BI621" s="21"/>
      <c r="BJ621" s="21"/>
      <c r="BK621" s="21"/>
      <c r="BL621" s="21"/>
      <c r="BM621" s="21"/>
      <c r="BN621" s="21"/>
      <c r="BO621" s="24"/>
      <c r="BP621" s="21"/>
      <c r="BQ621" s="21"/>
      <c r="BR621" s="23"/>
      <c r="BS621" s="23"/>
      <c r="BT621" s="24"/>
      <c r="BU621" s="25"/>
    </row>
    <row r="622" spans="1:73" s="22" customFormat="1" ht="201.75" customHeight="1" x14ac:dyDescent="0.25">
      <c r="A622" s="17"/>
      <c r="B622" s="18"/>
      <c r="C622" s="19"/>
      <c r="D622" s="19"/>
      <c r="E622" s="19"/>
      <c r="F622" s="20"/>
      <c r="G622" s="18"/>
      <c r="H622" s="18"/>
      <c r="I622" s="18"/>
      <c r="J622" s="18"/>
      <c r="K622" s="18"/>
      <c r="L622" s="20"/>
      <c r="M622" s="20"/>
      <c r="N622" s="198"/>
      <c r="O622" s="28"/>
      <c r="P622" s="18"/>
      <c r="Q622" s="28"/>
      <c r="R622" s="28"/>
      <c r="S622" s="28"/>
      <c r="T622" s="28"/>
      <c r="U622" s="28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182"/>
      <c r="BE622" s="21"/>
      <c r="BF622" s="21"/>
      <c r="BG622" s="21"/>
      <c r="BH622" s="21"/>
      <c r="BI622" s="21"/>
      <c r="BJ622" s="21"/>
      <c r="BK622" s="21"/>
      <c r="BL622" s="21"/>
      <c r="BM622" s="21"/>
      <c r="BN622" s="21"/>
      <c r="BO622" s="24"/>
      <c r="BP622" s="21"/>
      <c r="BQ622" s="21"/>
      <c r="BR622" s="23"/>
      <c r="BS622" s="23"/>
      <c r="BT622" s="24"/>
      <c r="BU622" s="25"/>
    </row>
    <row r="623" spans="1:73" s="22" customFormat="1" ht="259.5" customHeight="1" x14ac:dyDescent="0.25">
      <c r="A623" s="17"/>
      <c r="B623" s="18"/>
      <c r="C623" s="19"/>
      <c r="D623" s="19"/>
      <c r="E623" s="19"/>
      <c r="F623" s="20"/>
      <c r="G623" s="18"/>
      <c r="H623" s="18"/>
      <c r="I623" s="18"/>
      <c r="J623" s="18"/>
      <c r="K623" s="18"/>
      <c r="L623" s="20"/>
      <c r="M623" s="20"/>
      <c r="N623" s="20"/>
      <c r="O623" s="29"/>
      <c r="P623" s="29"/>
      <c r="Q623" s="29"/>
      <c r="R623" s="29"/>
      <c r="S623" s="29"/>
      <c r="T623" s="29"/>
      <c r="U623" s="29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198"/>
      <c r="BE623" s="29"/>
      <c r="BF623" s="29"/>
      <c r="BG623" s="21"/>
      <c r="BH623" s="21"/>
      <c r="BI623" s="21"/>
      <c r="BJ623" s="20"/>
      <c r="BK623" s="63"/>
      <c r="BL623" s="29"/>
      <c r="BM623" s="21"/>
      <c r="BN623" s="187"/>
      <c r="BO623" s="24"/>
      <c r="BP623" s="21"/>
      <c r="BQ623" s="21"/>
      <c r="BR623" s="23"/>
      <c r="BS623" s="23"/>
      <c r="BT623" s="24"/>
      <c r="BU623" s="25"/>
    </row>
    <row r="624" spans="1:73" s="22" customFormat="1" ht="244.5" customHeight="1" x14ac:dyDescent="0.25">
      <c r="A624" s="17"/>
      <c r="B624" s="18"/>
      <c r="C624" s="19"/>
      <c r="D624" s="19"/>
      <c r="E624" s="19"/>
      <c r="F624" s="20"/>
      <c r="G624" s="18"/>
      <c r="H624" s="18"/>
      <c r="I624" s="18"/>
      <c r="J624" s="18"/>
      <c r="K624" s="18"/>
      <c r="L624" s="20"/>
      <c r="M624" s="20"/>
      <c r="N624" s="20"/>
      <c r="O624" s="20"/>
      <c r="P624" s="20"/>
      <c r="Q624" s="29"/>
      <c r="R624" s="29"/>
      <c r="S624" s="29"/>
      <c r="T624" s="29"/>
      <c r="U624" s="29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198"/>
      <c r="BE624" s="189"/>
      <c r="BF624" s="29"/>
      <c r="BG624" s="21"/>
      <c r="BH624" s="21"/>
      <c r="BI624" s="21"/>
      <c r="BJ624" s="20"/>
      <c r="BK624" s="63"/>
      <c r="BL624" s="29"/>
      <c r="BM624" s="21"/>
      <c r="BN624" s="187"/>
      <c r="BO624" s="24"/>
      <c r="BP624" s="21"/>
      <c r="BQ624" s="21"/>
      <c r="BR624" s="23"/>
      <c r="BS624" s="23"/>
      <c r="BT624" s="24"/>
      <c r="BU624" s="25"/>
    </row>
    <row r="625" spans="1:73" s="22" customFormat="1" ht="219.75" customHeight="1" x14ac:dyDescent="0.25">
      <c r="A625" s="17"/>
      <c r="B625" s="18"/>
      <c r="C625" s="19"/>
      <c r="D625" s="19"/>
      <c r="E625" s="19"/>
      <c r="F625" s="20"/>
      <c r="G625" s="18"/>
      <c r="H625" s="18"/>
      <c r="I625" s="18"/>
      <c r="J625" s="18"/>
      <c r="K625" s="18"/>
      <c r="L625" s="20"/>
      <c r="M625" s="20"/>
      <c r="N625" s="20"/>
      <c r="O625" s="63"/>
      <c r="P625" s="63"/>
      <c r="Q625" s="63"/>
      <c r="R625" s="63"/>
      <c r="S625" s="63"/>
      <c r="T625" s="63"/>
      <c r="U625" s="63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188"/>
      <c r="BE625" s="190"/>
      <c r="BF625" s="191"/>
      <c r="BG625" s="21"/>
      <c r="BH625" s="21"/>
      <c r="BI625" s="21"/>
      <c r="BJ625" s="21"/>
      <c r="BK625" s="21"/>
      <c r="BL625" s="21"/>
      <c r="BM625" s="21"/>
      <c r="BN625" s="187"/>
      <c r="BO625" s="24"/>
      <c r="BP625" s="21"/>
      <c r="BQ625" s="21"/>
      <c r="BR625" s="23"/>
      <c r="BS625" s="23"/>
      <c r="BT625" s="24"/>
      <c r="BU625" s="25"/>
    </row>
    <row r="626" spans="1:73" s="22" customFormat="1" ht="219.75" customHeight="1" x14ac:dyDescent="0.25">
      <c r="A626" s="17"/>
      <c r="B626" s="18"/>
      <c r="C626" s="19"/>
      <c r="D626" s="19"/>
      <c r="E626" s="19"/>
      <c r="F626" s="20"/>
      <c r="G626" s="18"/>
      <c r="H626" s="18"/>
      <c r="I626" s="18"/>
      <c r="J626" s="18"/>
      <c r="K626" s="18"/>
      <c r="L626" s="20"/>
      <c r="M626" s="20"/>
      <c r="N626" s="20"/>
      <c r="O626" s="29"/>
      <c r="P626" s="29"/>
      <c r="Q626" s="29"/>
      <c r="R626" s="29"/>
      <c r="S626" s="29"/>
      <c r="T626" s="29"/>
      <c r="U626" s="29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198"/>
      <c r="BE626" s="29"/>
      <c r="BF626" s="29"/>
      <c r="BG626" s="21"/>
      <c r="BH626" s="21"/>
      <c r="BI626" s="21"/>
      <c r="BJ626" s="21"/>
      <c r="BK626" s="21"/>
      <c r="BL626" s="21"/>
      <c r="BM626" s="21"/>
      <c r="BN626" s="187"/>
      <c r="BO626" s="24"/>
      <c r="BP626" s="21"/>
      <c r="BQ626" s="21"/>
      <c r="BR626" s="23"/>
      <c r="BS626" s="23"/>
      <c r="BT626" s="24"/>
      <c r="BU626" s="25"/>
    </row>
    <row r="627" spans="1:73" s="22" customFormat="1" ht="219.75" customHeight="1" x14ac:dyDescent="0.25">
      <c r="A627" s="17"/>
      <c r="B627" s="18"/>
      <c r="C627" s="19"/>
      <c r="D627" s="19"/>
      <c r="E627" s="19"/>
      <c r="F627" s="20"/>
      <c r="G627" s="18"/>
      <c r="H627" s="18"/>
      <c r="I627" s="18"/>
      <c r="J627" s="18"/>
      <c r="K627" s="18"/>
      <c r="L627" s="20"/>
      <c r="M627" s="20"/>
      <c r="N627" s="20"/>
      <c r="O627" s="29"/>
      <c r="P627" s="29"/>
      <c r="Q627" s="29"/>
      <c r="R627" s="29"/>
      <c r="S627" s="29"/>
      <c r="T627" s="29"/>
      <c r="U627" s="29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188"/>
      <c r="BE627" s="190"/>
      <c r="BF627" s="191"/>
      <c r="BG627" s="21"/>
      <c r="BH627" s="21"/>
      <c r="BI627" s="21"/>
      <c r="BJ627" s="21"/>
      <c r="BK627" s="21"/>
      <c r="BL627" s="21"/>
      <c r="BM627" s="21"/>
      <c r="BN627" s="187"/>
      <c r="BO627" s="24"/>
      <c r="BP627" s="21"/>
      <c r="BQ627" s="21"/>
      <c r="BR627" s="23"/>
      <c r="BS627" s="23"/>
      <c r="BT627" s="24"/>
      <c r="BU627" s="25"/>
    </row>
    <row r="628" spans="1:73" s="22" customFormat="1" ht="409.6" customHeight="1" x14ac:dyDescent="0.25">
      <c r="A628" s="17"/>
      <c r="B628" s="18"/>
      <c r="C628" s="19"/>
      <c r="D628" s="19"/>
      <c r="E628" s="19"/>
      <c r="F628" s="20"/>
      <c r="G628" s="18"/>
      <c r="H628" s="18"/>
      <c r="I628" s="18"/>
      <c r="J628" s="18"/>
      <c r="K628" s="18"/>
      <c r="L628" s="20"/>
      <c r="M628" s="20"/>
      <c r="N628" s="20"/>
      <c r="O628" s="29"/>
      <c r="P628" s="29"/>
      <c r="Q628" s="29"/>
      <c r="R628" s="29"/>
      <c r="S628" s="29"/>
      <c r="T628" s="29"/>
      <c r="U628" s="29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198"/>
      <c r="BE628" s="29"/>
      <c r="BF628" s="20"/>
      <c r="BG628" s="21"/>
      <c r="BH628" s="21"/>
      <c r="BI628" s="21"/>
      <c r="BJ628" s="21"/>
      <c r="BK628" s="21"/>
      <c r="BL628" s="21"/>
      <c r="BM628" s="21"/>
      <c r="BN628" s="187"/>
      <c r="BO628" s="24"/>
      <c r="BP628" s="21"/>
      <c r="BQ628" s="21"/>
      <c r="BR628" s="23"/>
      <c r="BS628" s="23"/>
      <c r="BT628" s="24"/>
      <c r="BU628" s="25"/>
    </row>
    <row r="629" spans="1:73" s="22" customFormat="1" ht="409.5" customHeight="1" x14ac:dyDescent="0.25">
      <c r="A629" s="17"/>
      <c r="B629" s="18"/>
      <c r="C629" s="19"/>
      <c r="D629" s="19"/>
      <c r="E629" s="19"/>
      <c r="F629" s="20"/>
      <c r="G629" s="18"/>
      <c r="H629" s="18"/>
      <c r="I629" s="18"/>
      <c r="J629" s="18"/>
      <c r="K629" s="18"/>
      <c r="L629" s="20"/>
      <c r="M629" s="20"/>
      <c r="N629" s="20"/>
      <c r="O629" s="29"/>
      <c r="P629" s="29"/>
      <c r="Q629" s="29"/>
      <c r="R629" s="29"/>
      <c r="S629" s="29"/>
      <c r="T629" s="29"/>
      <c r="U629" s="29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0"/>
      <c r="AI629" s="29"/>
      <c r="AJ629" s="29"/>
      <c r="AK629" s="21"/>
      <c r="AL629" s="198"/>
      <c r="AM629" s="29"/>
      <c r="AN629" s="29"/>
      <c r="AO629" s="21"/>
      <c r="AP629" s="21"/>
      <c r="AQ629" s="21"/>
      <c r="AR629" s="21"/>
      <c r="AS629" s="21"/>
      <c r="AT629" s="198"/>
      <c r="AU629" s="29"/>
      <c r="AV629" s="198"/>
      <c r="AW629" s="29"/>
      <c r="AX629" s="21"/>
      <c r="AY629" s="21"/>
      <c r="AZ629" s="21"/>
      <c r="BA629" s="21"/>
      <c r="BB629" s="21"/>
      <c r="BC629" s="21"/>
      <c r="BD629" s="198"/>
      <c r="BE629" s="29"/>
      <c r="BF629" s="29"/>
      <c r="BG629" s="21"/>
      <c r="BH629" s="21"/>
      <c r="BI629" s="21"/>
      <c r="BJ629" s="21"/>
      <c r="BK629" s="21"/>
      <c r="BL629" s="21"/>
      <c r="BM629" s="21"/>
      <c r="BN629" s="187"/>
      <c r="BO629" s="24"/>
      <c r="BP629" s="21"/>
      <c r="BQ629" s="21"/>
      <c r="BR629" s="23"/>
      <c r="BS629" s="23"/>
      <c r="BT629" s="24"/>
      <c r="BU629" s="25"/>
    </row>
    <row r="630" spans="1:73" s="22" customFormat="1" ht="137.25" customHeight="1" x14ac:dyDescent="0.25">
      <c r="A630" s="17"/>
      <c r="B630" s="18"/>
      <c r="C630" s="19"/>
      <c r="D630" s="19"/>
      <c r="E630" s="19"/>
      <c r="F630" s="20"/>
      <c r="G630" s="18"/>
      <c r="H630" s="18"/>
      <c r="I630" s="18"/>
      <c r="J630" s="18"/>
      <c r="K630" s="18"/>
      <c r="L630" s="20"/>
      <c r="M630" s="20"/>
      <c r="N630" s="20"/>
      <c r="O630" s="29"/>
      <c r="P630" s="29"/>
      <c r="Q630" s="29"/>
      <c r="R630" s="29"/>
      <c r="S630" s="29"/>
      <c r="T630" s="29"/>
      <c r="U630" s="29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188"/>
      <c r="BE630" s="190"/>
      <c r="BF630" s="191"/>
      <c r="BG630" s="21"/>
      <c r="BH630" s="21"/>
      <c r="BI630" s="21"/>
      <c r="BJ630" s="21"/>
      <c r="BK630" s="21"/>
      <c r="BL630" s="21"/>
      <c r="BM630" s="21"/>
      <c r="BN630" s="187"/>
      <c r="BO630" s="24"/>
      <c r="BP630" s="21"/>
      <c r="BQ630" s="21"/>
      <c r="BR630" s="23"/>
      <c r="BS630" s="23"/>
      <c r="BT630" s="24"/>
      <c r="BU630" s="25"/>
    </row>
    <row r="631" spans="1:73" s="22" customFormat="1" ht="137.25" customHeight="1" x14ac:dyDescent="0.25">
      <c r="A631" s="17"/>
      <c r="B631" s="18"/>
      <c r="C631" s="19"/>
      <c r="D631" s="19"/>
      <c r="E631" s="19"/>
      <c r="F631" s="20"/>
      <c r="G631" s="18"/>
      <c r="H631" s="18"/>
      <c r="I631" s="18"/>
      <c r="J631" s="18"/>
      <c r="K631" s="18"/>
      <c r="L631" s="20"/>
      <c r="M631" s="20"/>
      <c r="N631" s="20"/>
      <c r="O631" s="29"/>
      <c r="P631" s="29"/>
      <c r="Q631" s="29"/>
      <c r="R631" s="29"/>
      <c r="S631" s="29"/>
      <c r="T631" s="29"/>
      <c r="U631" s="29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188"/>
      <c r="BE631" s="190"/>
      <c r="BF631" s="191"/>
      <c r="BG631" s="21"/>
      <c r="BH631" s="21"/>
      <c r="BI631" s="21"/>
      <c r="BJ631" s="21"/>
      <c r="BK631" s="21"/>
      <c r="BL631" s="21"/>
      <c r="BM631" s="21"/>
      <c r="BN631" s="187"/>
      <c r="BO631" s="24"/>
      <c r="BP631" s="21"/>
      <c r="BQ631" s="21"/>
      <c r="BR631" s="23"/>
      <c r="BS631" s="23"/>
      <c r="BT631" s="24"/>
      <c r="BU631" s="25"/>
    </row>
    <row r="632" spans="1:73" s="22" customFormat="1" ht="137.25" customHeight="1" x14ac:dyDescent="0.25">
      <c r="A632" s="17"/>
      <c r="B632" s="18"/>
      <c r="C632" s="19"/>
      <c r="D632" s="19"/>
      <c r="E632" s="19"/>
      <c r="F632" s="20"/>
      <c r="G632" s="18"/>
      <c r="H632" s="18"/>
      <c r="I632" s="18"/>
      <c r="J632" s="18"/>
      <c r="K632" s="18"/>
      <c r="L632" s="20"/>
      <c r="M632" s="20"/>
      <c r="N632" s="20"/>
      <c r="O632" s="29"/>
      <c r="P632" s="29"/>
      <c r="Q632" s="29"/>
      <c r="R632" s="29"/>
      <c r="S632" s="29"/>
      <c r="T632" s="29"/>
      <c r="U632" s="29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188"/>
      <c r="BE632" s="190"/>
      <c r="BF632" s="191"/>
      <c r="BG632" s="21"/>
      <c r="BH632" s="21"/>
      <c r="BI632" s="21"/>
      <c r="BJ632" s="21"/>
      <c r="BK632" s="21"/>
      <c r="BL632" s="21"/>
      <c r="BM632" s="21"/>
      <c r="BN632" s="187"/>
      <c r="BO632" s="24"/>
      <c r="BP632" s="21"/>
      <c r="BQ632" s="21"/>
      <c r="BR632" s="23"/>
      <c r="BS632" s="23"/>
      <c r="BT632" s="24"/>
      <c r="BU632" s="25"/>
    </row>
    <row r="633" spans="1:73" s="22" customFormat="1" ht="137.25" customHeight="1" x14ac:dyDescent="0.25">
      <c r="A633" s="17"/>
      <c r="B633" s="18"/>
      <c r="C633" s="19"/>
      <c r="D633" s="19"/>
      <c r="E633" s="19"/>
      <c r="F633" s="20"/>
      <c r="G633" s="18"/>
      <c r="H633" s="18"/>
      <c r="I633" s="18"/>
      <c r="J633" s="18"/>
      <c r="K633" s="18"/>
      <c r="L633" s="20"/>
      <c r="M633" s="20"/>
      <c r="N633" s="20"/>
      <c r="O633" s="29"/>
      <c r="P633" s="29"/>
      <c r="Q633" s="29"/>
      <c r="R633" s="29"/>
      <c r="S633" s="29"/>
      <c r="T633" s="29"/>
      <c r="U633" s="29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188"/>
      <c r="BE633" s="190"/>
      <c r="BF633" s="191"/>
      <c r="BG633" s="21"/>
      <c r="BH633" s="21"/>
      <c r="BI633" s="21"/>
      <c r="BJ633" s="21"/>
      <c r="BK633" s="21"/>
      <c r="BL633" s="21"/>
      <c r="BM633" s="21"/>
      <c r="BN633" s="187"/>
      <c r="BO633" s="24"/>
      <c r="BP633" s="21"/>
      <c r="BQ633" s="21"/>
      <c r="BR633" s="23"/>
      <c r="BS633" s="23"/>
      <c r="BT633" s="24"/>
      <c r="BU633" s="25"/>
    </row>
    <row r="634" spans="1:73" s="22" customFormat="1" ht="137.25" customHeight="1" x14ac:dyDescent="0.25">
      <c r="A634" s="17"/>
      <c r="B634" s="18"/>
      <c r="C634" s="19"/>
      <c r="D634" s="19"/>
      <c r="E634" s="19"/>
      <c r="F634" s="20"/>
      <c r="G634" s="18"/>
      <c r="H634" s="18"/>
      <c r="I634" s="18"/>
      <c r="J634" s="18"/>
      <c r="K634" s="18"/>
      <c r="L634" s="20"/>
      <c r="M634" s="20"/>
      <c r="N634" s="20"/>
      <c r="O634" s="29"/>
      <c r="P634" s="29"/>
      <c r="Q634" s="29"/>
      <c r="R634" s="29"/>
      <c r="S634" s="29"/>
      <c r="T634" s="29"/>
      <c r="U634" s="29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188"/>
      <c r="BE634" s="190"/>
      <c r="BF634" s="191"/>
      <c r="BG634" s="21"/>
      <c r="BH634" s="21"/>
      <c r="BI634" s="21"/>
      <c r="BJ634" s="21"/>
      <c r="BK634" s="21"/>
      <c r="BL634" s="21"/>
      <c r="BM634" s="21"/>
      <c r="BN634" s="187"/>
      <c r="BO634" s="24"/>
      <c r="BP634" s="21"/>
      <c r="BQ634" s="21"/>
      <c r="BR634" s="23"/>
      <c r="BS634" s="23"/>
      <c r="BT634" s="24"/>
      <c r="BU634" s="25"/>
    </row>
    <row r="635" spans="1:73" s="22" customFormat="1" ht="291.75" customHeight="1" x14ac:dyDescent="0.25">
      <c r="A635" s="17"/>
      <c r="B635" s="18"/>
      <c r="C635" s="19"/>
      <c r="D635" s="19"/>
      <c r="E635" s="19"/>
      <c r="F635" s="20"/>
      <c r="G635" s="18"/>
      <c r="H635" s="18"/>
      <c r="I635" s="18"/>
      <c r="J635" s="18"/>
      <c r="K635" s="18"/>
      <c r="L635" s="20"/>
      <c r="M635" s="20"/>
      <c r="N635" s="20"/>
      <c r="O635" s="29"/>
      <c r="P635" s="29"/>
      <c r="Q635" s="29"/>
      <c r="R635" s="29"/>
      <c r="S635" s="29"/>
      <c r="T635" s="29"/>
      <c r="U635" s="29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0"/>
      <c r="BC635" s="21"/>
      <c r="BD635" s="198"/>
      <c r="BE635" s="29"/>
      <c r="BF635" s="20"/>
      <c r="BG635" s="23"/>
      <c r="BH635" s="21"/>
      <c r="BI635" s="21"/>
      <c r="BJ635" s="21"/>
      <c r="BK635" s="21"/>
      <c r="BL635" s="21"/>
      <c r="BM635" s="21"/>
      <c r="BN635" s="21"/>
      <c r="BO635" s="24"/>
      <c r="BP635" s="21"/>
      <c r="BQ635" s="21"/>
      <c r="BR635" s="23"/>
      <c r="BS635" s="23"/>
      <c r="BT635" s="24"/>
      <c r="BU635" s="25"/>
    </row>
    <row r="636" spans="1:73" s="22" customFormat="1" ht="291.75" customHeight="1" x14ac:dyDescent="0.25">
      <c r="A636" s="17"/>
      <c r="B636" s="18"/>
      <c r="C636" s="19"/>
      <c r="D636" s="19"/>
      <c r="E636" s="19"/>
      <c r="F636" s="20"/>
      <c r="G636" s="18"/>
      <c r="H636" s="18"/>
      <c r="I636" s="18"/>
      <c r="J636" s="18"/>
      <c r="K636" s="18"/>
      <c r="L636" s="20"/>
      <c r="M636" s="20"/>
      <c r="N636" s="20"/>
      <c r="O636" s="29"/>
      <c r="P636" s="29"/>
      <c r="Q636" s="29"/>
      <c r="R636" s="29"/>
      <c r="S636" s="29"/>
      <c r="T636" s="29"/>
      <c r="U636" s="29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0"/>
      <c r="BC636" s="21"/>
      <c r="BD636" s="198"/>
      <c r="BE636" s="183"/>
      <c r="BF636" s="20"/>
      <c r="BG636" s="23"/>
      <c r="BH636" s="21"/>
      <c r="BI636" s="21"/>
      <c r="BJ636" s="21"/>
      <c r="BK636" s="21"/>
      <c r="BL636" s="21"/>
      <c r="BM636" s="21"/>
      <c r="BN636" s="21"/>
      <c r="BO636" s="24"/>
      <c r="BP636" s="21"/>
      <c r="BQ636" s="21"/>
      <c r="BR636" s="23"/>
      <c r="BS636" s="23"/>
      <c r="BT636" s="24"/>
      <c r="BU636" s="25"/>
    </row>
    <row r="637" spans="1:73" s="22" customFormat="1" ht="197.25" customHeight="1" x14ac:dyDescent="0.25">
      <c r="A637" s="17"/>
      <c r="B637" s="18"/>
      <c r="C637" s="19"/>
      <c r="D637" s="19"/>
      <c r="E637" s="19"/>
      <c r="F637" s="20"/>
      <c r="G637" s="18"/>
      <c r="H637" s="18"/>
      <c r="I637" s="18"/>
      <c r="J637" s="18"/>
      <c r="K637" s="18"/>
      <c r="L637" s="20"/>
      <c r="M637" s="20"/>
      <c r="N637" s="20"/>
      <c r="O637" s="23"/>
      <c r="P637" s="23"/>
      <c r="Q637" s="23"/>
      <c r="R637" s="23"/>
      <c r="S637" s="23"/>
      <c r="T637" s="23"/>
      <c r="U637" s="20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198"/>
      <c r="BE637" s="20"/>
      <c r="BF637" s="20"/>
      <c r="BG637" s="21"/>
      <c r="BH637" s="21"/>
      <c r="BI637" s="21"/>
      <c r="BJ637" s="21"/>
      <c r="BK637" s="21"/>
      <c r="BL637" s="21"/>
      <c r="BM637" s="21"/>
      <c r="BN637" s="187"/>
      <c r="BO637" s="24"/>
      <c r="BP637" s="21"/>
      <c r="BQ637" s="21"/>
      <c r="BR637" s="23"/>
      <c r="BS637" s="23"/>
      <c r="BT637" s="24"/>
      <c r="BU637" s="25"/>
    </row>
    <row r="638" spans="1:73" s="22" customFormat="1" ht="197.25" customHeight="1" x14ac:dyDescent="0.25">
      <c r="A638" s="17"/>
      <c r="B638" s="18"/>
      <c r="C638" s="19"/>
      <c r="D638" s="19"/>
      <c r="E638" s="19"/>
      <c r="F638" s="20"/>
      <c r="G638" s="18"/>
      <c r="H638" s="18"/>
      <c r="I638" s="18"/>
      <c r="J638" s="18"/>
      <c r="K638" s="18"/>
      <c r="L638" s="20"/>
      <c r="M638" s="20"/>
      <c r="N638" s="20"/>
      <c r="O638" s="23"/>
      <c r="P638" s="23"/>
      <c r="Q638" s="23"/>
      <c r="R638" s="23"/>
      <c r="S638" s="23"/>
      <c r="T638" s="23"/>
      <c r="U638" s="20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185"/>
      <c r="BE638" s="191"/>
      <c r="BF638" s="191"/>
      <c r="BG638" s="21"/>
      <c r="BH638" s="21"/>
      <c r="BI638" s="21"/>
      <c r="BJ638" s="21"/>
      <c r="BK638" s="21"/>
      <c r="BL638" s="21"/>
      <c r="BM638" s="21"/>
      <c r="BN638" s="187"/>
      <c r="BO638" s="24"/>
      <c r="BP638" s="21"/>
      <c r="BQ638" s="21"/>
      <c r="BR638" s="23"/>
      <c r="BS638" s="23"/>
      <c r="BT638" s="24"/>
      <c r="BU638" s="25"/>
    </row>
    <row r="639" spans="1:73" s="22" customFormat="1" ht="279.75" customHeight="1" x14ac:dyDescent="0.25">
      <c r="A639" s="17"/>
      <c r="B639" s="18"/>
      <c r="C639" s="19"/>
      <c r="D639" s="19"/>
      <c r="E639" s="19"/>
      <c r="F639" s="20"/>
      <c r="G639" s="18"/>
      <c r="H639" s="18"/>
      <c r="I639" s="18"/>
      <c r="J639" s="18"/>
      <c r="K639" s="18"/>
      <c r="L639" s="20"/>
      <c r="M639" s="20"/>
      <c r="N639" s="20"/>
      <c r="O639" s="192"/>
      <c r="P639" s="192"/>
      <c r="Q639" s="192"/>
      <c r="R639" s="192"/>
      <c r="S639" s="192"/>
      <c r="T639" s="192"/>
      <c r="U639" s="192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198"/>
      <c r="BE639" s="63"/>
      <c r="BF639" s="63"/>
      <c r="BG639" s="21"/>
      <c r="BH639" s="21"/>
      <c r="BI639" s="21"/>
      <c r="BJ639" s="21"/>
      <c r="BK639" s="21"/>
      <c r="BL639" s="21"/>
      <c r="BM639" s="21"/>
      <c r="BN639" s="21"/>
      <c r="BO639" s="24"/>
      <c r="BP639" s="21"/>
      <c r="BQ639" s="21"/>
      <c r="BR639" s="23"/>
      <c r="BS639" s="23"/>
      <c r="BT639" s="24"/>
      <c r="BU639" s="25"/>
    </row>
    <row r="640" spans="1:73" s="22" customFormat="1" ht="171.75" customHeight="1" x14ac:dyDescent="0.25">
      <c r="A640" s="17"/>
      <c r="B640" s="18"/>
      <c r="C640" s="19"/>
      <c r="D640" s="19"/>
      <c r="E640" s="19"/>
      <c r="F640" s="20"/>
      <c r="G640" s="18"/>
      <c r="H640" s="18"/>
      <c r="I640" s="18"/>
      <c r="J640" s="18"/>
      <c r="K640" s="18"/>
      <c r="L640" s="20"/>
      <c r="M640" s="20"/>
      <c r="N640" s="20"/>
      <c r="O640" s="23"/>
      <c r="P640" s="23"/>
      <c r="Q640" s="23"/>
      <c r="R640" s="23"/>
      <c r="S640" s="23"/>
      <c r="T640" s="23"/>
      <c r="U640" s="23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198"/>
      <c r="BE640" s="23"/>
      <c r="BF640" s="23"/>
      <c r="BG640" s="21"/>
      <c r="BH640" s="21"/>
      <c r="BI640" s="21"/>
      <c r="BJ640" s="21"/>
      <c r="BK640" s="21"/>
      <c r="BL640" s="21"/>
      <c r="BM640" s="21"/>
      <c r="BN640" s="21"/>
      <c r="BO640" s="24"/>
      <c r="BP640" s="21"/>
      <c r="BQ640" s="21"/>
      <c r="BR640" s="23"/>
      <c r="BS640" s="23"/>
      <c r="BT640" s="24"/>
      <c r="BU640" s="25"/>
    </row>
    <row r="641" spans="1:75" s="22" customFormat="1" ht="129.75" customHeight="1" x14ac:dyDescent="0.25">
      <c r="A641" s="17"/>
      <c r="B641" s="18"/>
      <c r="C641" s="19"/>
      <c r="D641" s="19"/>
      <c r="E641" s="19"/>
      <c r="F641" s="20"/>
      <c r="G641" s="18"/>
      <c r="H641" s="18"/>
      <c r="I641" s="18"/>
      <c r="J641" s="18"/>
      <c r="K641" s="18"/>
      <c r="L641" s="20"/>
      <c r="M641" s="20"/>
      <c r="N641" s="20"/>
      <c r="O641" s="23"/>
      <c r="P641" s="23"/>
      <c r="Q641" s="23"/>
      <c r="R641" s="23"/>
      <c r="S641" s="23"/>
      <c r="T641" s="23"/>
      <c r="U641" s="23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193"/>
      <c r="BE641" s="29"/>
      <c r="BF641" s="29"/>
      <c r="BG641" s="21"/>
      <c r="BH641" s="21"/>
      <c r="BI641" s="21"/>
      <c r="BJ641" s="21"/>
      <c r="BK641" s="21"/>
      <c r="BL641" s="21"/>
      <c r="BM641" s="21"/>
      <c r="BN641" s="187"/>
      <c r="BO641" s="24"/>
      <c r="BP641" s="21"/>
      <c r="BQ641" s="21"/>
      <c r="BR641" s="23"/>
      <c r="BS641" s="23"/>
      <c r="BT641" s="24"/>
      <c r="BU641" s="25"/>
    </row>
    <row r="642" spans="1:75" s="22" customFormat="1" ht="187.5" customHeight="1" x14ac:dyDescent="0.25">
      <c r="A642" s="17"/>
      <c r="B642" s="18"/>
      <c r="C642" s="19"/>
      <c r="D642" s="19"/>
      <c r="E642" s="19"/>
      <c r="F642" s="20"/>
      <c r="G642" s="18"/>
      <c r="H642" s="18"/>
      <c r="I642" s="18"/>
      <c r="J642" s="18"/>
      <c r="K642" s="18"/>
      <c r="L642" s="20"/>
      <c r="M642" s="20"/>
      <c r="N642" s="29"/>
      <c r="O642" s="29"/>
      <c r="P642" s="29"/>
      <c r="Q642" s="29"/>
      <c r="R642" s="29"/>
      <c r="S642" s="29"/>
      <c r="T642" s="29"/>
      <c r="U642" s="29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198"/>
      <c r="BE642" s="23"/>
      <c r="BF642" s="23"/>
      <c r="BG642" s="21"/>
      <c r="BH642" s="21"/>
      <c r="BI642" s="21"/>
      <c r="BJ642" s="21"/>
      <c r="BK642" s="21"/>
      <c r="BL642" s="21"/>
      <c r="BM642" s="23"/>
      <c r="BN642" s="23"/>
      <c r="BO642" s="24"/>
      <c r="BP642" s="21"/>
      <c r="BQ642" s="21"/>
      <c r="BR642" s="21"/>
      <c r="BS642" s="21"/>
      <c r="BT642" s="23"/>
      <c r="BU642" s="24"/>
      <c r="BV642" s="25"/>
      <c r="BW642" s="30"/>
    </row>
    <row r="643" spans="1:75" s="22" customFormat="1" ht="187.5" customHeight="1" x14ac:dyDescent="0.25">
      <c r="A643" s="17"/>
      <c r="B643" s="18"/>
      <c r="C643" s="19"/>
      <c r="D643" s="19"/>
      <c r="E643" s="19"/>
      <c r="F643" s="20"/>
      <c r="G643" s="18"/>
      <c r="H643" s="18"/>
      <c r="I643" s="18"/>
      <c r="J643" s="18"/>
      <c r="K643" s="18"/>
      <c r="L643" s="20"/>
      <c r="M643" s="20"/>
      <c r="N643" s="198"/>
      <c r="O643" s="28"/>
      <c r="P643" s="18"/>
      <c r="Q643" s="28"/>
      <c r="R643" s="28"/>
      <c r="S643" s="28"/>
      <c r="T643" s="28"/>
      <c r="U643" s="28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3"/>
      <c r="BN643" s="23"/>
      <c r="BO643" s="24"/>
      <c r="BP643" s="25"/>
      <c r="BQ643" s="21"/>
      <c r="BR643" s="21"/>
      <c r="BS643" s="21"/>
      <c r="BT643" s="23"/>
      <c r="BU643" s="24"/>
      <c r="BV643" s="25"/>
      <c r="BW643" s="30"/>
    </row>
    <row r="644" spans="1:75" s="22" customFormat="1" ht="409.6" customHeight="1" x14ac:dyDescent="0.25">
      <c r="A644" s="17"/>
      <c r="B644" s="18"/>
      <c r="C644" s="19"/>
      <c r="D644" s="19"/>
      <c r="E644" s="19"/>
      <c r="F644" s="20"/>
      <c r="G644" s="18"/>
      <c r="H644" s="18"/>
      <c r="I644" s="18"/>
      <c r="J644" s="18"/>
      <c r="K644" s="18"/>
      <c r="L644" s="20"/>
      <c r="M644" s="20"/>
      <c r="N644" s="20"/>
      <c r="O644" s="23"/>
      <c r="P644" s="23"/>
      <c r="Q644" s="23"/>
      <c r="R644" s="23"/>
      <c r="S644" s="23"/>
      <c r="T644" s="23"/>
      <c r="U644" s="23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3"/>
      <c r="AV644" s="21"/>
      <c r="AW644" s="23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3"/>
      <c r="BN644" s="23"/>
      <c r="BO644" s="24"/>
      <c r="BP644" s="25"/>
      <c r="BQ644" s="21"/>
      <c r="BR644" s="21"/>
      <c r="BS644" s="21"/>
      <c r="BT644" s="23"/>
      <c r="BU644" s="24"/>
      <c r="BV644" s="25"/>
      <c r="BW644" s="30"/>
    </row>
    <row r="645" spans="1:75" s="22" customFormat="1" ht="409.5" customHeight="1" x14ac:dyDescent="0.25">
      <c r="A645" s="17"/>
      <c r="B645" s="18"/>
      <c r="C645" s="19"/>
      <c r="D645" s="19"/>
      <c r="E645" s="19"/>
      <c r="F645" s="20"/>
      <c r="G645" s="18"/>
      <c r="H645" s="18"/>
      <c r="I645" s="18"/>
      <c r="J645" s="18"/>
      <c r="K645" s="18"/>
      <c r="L645" s="20"/>
      <c r="M645" s="20"/>
      <c r="N645" s="20"/>
      <c r="O645" s="23"/>
      <c r="P645" s="23"/>
      <c r="Q645" s="23"/>
      <c r="R645" s="23"/>
      <c r="S645" s="23"/>
      <c r="T645" s="23"/>
      <c r="U645" s="23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198"/>
      <c r="BE645" s="23"/>
      <c r="BF645" s="23"/>
      <c r="BG645" s="21"/>
      <c r="BH645" s="21"/>
      <c r="BI645" s="21"/>
      <c r="BJ645" s="21"/>
      <c r="BK645" s="21"/>
      <c r="BL645" s="21"/>
      <c r="BM645" s="23"/>
      <c r="BN645" s="23"/>
      <c r="BO645" s="24"/>
      <c r="BP645" s="25"/>
      <c r="BQ645" s="21"/>
      <c r="BR645" s="21"/>
      <c r="BS645" s="21"/>
      <c r="BT645" s="23"/>
      <c r="BU645" s="24"/>
      <c r="BV645" s="25"/>
      <c r="BW645" s="30"/>
    </row>
    <row r="646" spans="1:75" s="22" customFormat="1" ht="194.25" customHeight="1" x14ac:dyDescent="0.25">
      <c r="A646" s="17"/>
      <c r="B646" s="18"/>
      <c r="C646" s="19"/>
      <c r="D646" s="19"/>
      <c r="E646" s="19"/>
      <c r="F646" s="20"/>
      <c r="G646" s="18"/>
      <c r="H646" s="18"/>
      <c r="I646" s="18"/>
      <c r="J646" s="18"/>
      <c r="K646" s="18"/>
      <c r="L646" s="20"/>
      <c r="M646" s="20"/>
      <c r="N646" s="198"/>
      <c r="O646" s="28"/>
      <c r="P646" s="18"/>
      <c r="Q646" s="28"/>
      <c r="R646" s="28"/>
      <c r="S646" s="28"/>
      <c r="T646" s="28"/>
      <c r="U646" s="28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3"/>
      <c r="BN646" s="23"/>
      <c r="BO646" s="24"/>
      <c r="BP646" s="25"/>
      <c r="BQ646" s="36"/>
      <c r="BR646" s="36"/>
      <c r="BS646" s="36"/>
      <c r="BT646" s="40"/>
      <c r="BU646" s="26"/>
      <c r="BV646" s="36"/>
      <c r="BW646" s="30"/>
    </row>
    <row r="647" spans="1:75" s="22" customFormat="1" ht="219.75" customHeight="1" x14ac:dyDescent="0.25">
      <c r="A647" s="17"/>
      <c r="B647" s="18"/>
      <c r="C647" s="19"/>
      <c r="D647" s="19"/>
      <c r="E647" s="19"/>
      <c r="F647" s="20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3"/>
      <c r="BO647" s="24"/>
      <c r="BP647" s="25"/>
      <c r="BQ647" s="36"/>
      <c r="BR647" s="36"/>
      <c r="BS647" s="36"/>
      <c r="BT647" s="40"/>
      <c r="BU647" s="26"/>
      <c r="BV647" s="36"/>
      <c r="BW647" s="30"/>
    </row>
    <row r="648" spans="1:75" s="22" customFormat="1" ht="198.75" customHeight="1" x14ac:dyDescent="0.25">
      <c r="A648" s="17"/>
      <c r="B648" s="18"/>
      <c r="C648" s="19"/>
      <c r="D648" s="19"/>
      <c r="E648" s="19"/>
      <c r="F648" s="20"/>
      <c r="G648" s="18"/>
      <c r="H648" s="18"/>
      <c r="I648" s="18"/>
      <c r="J648" s="18"/>
      <c r="K648" s="18"/>
      <c r="L648" s="18"/>
      <c r="M648" s="20"/>
      <c r="N648" s="21"/>
      <c r="O648" s="183"/>
      <c r="P648" s="183"/>
      <c r="Q648" s="183"/>
      <c r="R648" s="183"/>
      <c r="S648" s="183"/>
      <c r="T648" s="183"/>
      <c r="U648" s="183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3"/>
      <c r="BN648" s="29"/>
      <c r="BO648" s="24"/>
      <c r="BP648" s="25"/>
      <c r="BQ648" s="21"/>
      <c r="BR648" s="21"/>
      <c r="BS648" s="21"/>
      <c r="BT648" s="23"/>
      <c r="BU648" s="24"/>
      <c r="BV648" s="25"/>
      <c r="BW648" s="30"/>
    </row>
    <row r="649" spans="1:75" s="22" customFormat="1" ht="198.75" customHeight="1" x14ac:dyDescent="0.25">
      <c r="A649" s="17"/>
      <c r="B649" s="18"/>
      <c r="C649" s="19"/>
      <c r="D649" s="19"/>
      <c r="E649" s="19"/>
      <c r="F649" s="20"/>
      <c r="G649" s="18"/>
      <c r="H649" s="18"/>
      <c r="I649" s="18"/>
      <c r="J649" s="18"/>
      <c r="K649" s="18"/>
      <c r="L649" s="18"/>
      <c r="M649" s="20"/>
      <c r="N649" s="21"/>
      <c r="O649" s="23"/>
      <c r="P649" s="23"/>
      <c r="Q649" s="23"/>
      <c r="R649" s="23"/>
      <c r="S649" s="23"/>
      <c r="T649" s="23"/>
      <c r="U649" s="23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3"/>
      <c r="BN649" s="29"/>
      <c r="BO649" s="24"/>
      <c r="BP649" s="25"/>
      <c r="BQ649" s="21"/>
      <c r="BR649" s="21"/>
      <c r="BS649" s="21"/>
      <c r="BT649" s="23"/>
      <c r="BU649" s="24"/>
      <c r="BV649" s="25"/>
      <c r="BW649" s="30"/>
    </row>
    <row r="650" spans="1:75" s="22" customFormat="1" ht="198.75" customHeight="1" x14ac:dyDescent="0.25">
      <c r="A650" s="17"/>
      <c r="B650" s="18"/>
      <c r="C650" s="19"/>
      <c r="D650" s="19"/>
      <c r="E650" s="19"/>
      <c r="F650" s="20"/>
      <c r="G650" s="18"/>
      <c r="H650" s="18"/>
      <c r="I650" s="18"/>
      <c r="J650" s="18"/>
      <c r="K650" s="18"/>
      <c r="L650" s="18"/>
      <c r="M650" s="20"/>
      <c r="N650" s="21"/>
      <c r="O650" s="28"/>
      <c r="P650" s="18"/>
      <c r="Q650" s="28"/>
      <c r="R650" s="28"/>
      <c r="S650" s="28"/>
      <c r="T650" s="28"/>
      <c r="U650" s="28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3"/>
      <c r="BN650" s="29"/>
      <c r="BO650" s="24"/>
      <c r="BP650" s="25"/>
      <c r="BQ650" s="21"/>
      <c r="BR650" s="21"/>
      <c r="BS650" s="21"/>
      <c r="BT650" s="23"/>
      <c r="BU650" s="24"/>
      <c r="BV650" s="25"/>
      <c r="BW650" s="30"/>
    </row>
    <row r="651" spans="1:75" s="22" customFormat="1" ht="146.25" customHeight="1" x14ac:dyDescent="0.25">
      <c r="A651" s="17"/>
      <c r="B651" s="18"/>
      <c r="C651" s="19"/>
      <c r="D651" s="19"/>
      <c r="E651" s="19"/>
      <c r="F651" s="20"/>
      <c r="G651" s="18"/>
      <c r="H651" s="18"/>
      <c r="I651" s="18"/>
      <c r="J651" s="18"/>
      <c r="K651" s="18"/>
      <c r="L651" s="18"/>
      <c r="M651" s="20"/>
      <c r="N651" s="21"/>
      <c r="O651" s="28"/>
      <c r="P651" s="18"/>
      <c r="Q651" s="28"/>
      <c r="R651" s="28"/>
      <c r="S651" s="28"/>
      <c r="T651" s="28"/>
      <c r="U651" s="28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3"/>
      <c r="BN651" s="29"/>
      <c r="BO651" s="24"/>
      <c r="BP651" s="25"/>
      <c r="BQ651" s="21"/>
      <c r="BR651" s="21"/>
      <c r="BS651" s="21"/>
      <c r="BT651" s="23"/>
      <c r="BU651" s="24"/>
      <c r="BV651" s="25"/>
      <c r="BW651" s="30"/>
    </row>
    <row r="652" spans="1:75" s="22" customFormat="1" ht="227.25" customHeight="1" x14ac:dyDescent="0.25">
      <c r="A652" s="17"/>
      <c r="B652" s="18"/>
      <c r="C652" s="19"/>
      <c r="D652" s="19"/>
      <c r="E652" s="19"/>
      <c r="F652" s="20"/>
      <c r="G652" s="18"/>
      <c r="H652" s="18"/>
      <c r="I652" s="18"/>
      <c r="J652" s="18"/>
      <c r="K652" s="18"/>
      <c r="L652" s="18"/>
      <c r="M652" s="20"/>
      <c r="N652" s="21"/>
      <c r="O652" s="28"/>
      <c r="P652" s="18"/>
      <c r="Q652" s="28"/>
      <c r="R652" s="28"/>
      <c r="S652" s="28"/>
      <c r="T652" s="28"/>
      <c r="U652" s="28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3"/>
      <c r="BN652" s="29"/>
      <c r="BO652" s="24"/>
      <c r="BP652" s="25"/>
      <c r="BQ652" s="21"/>
      <c r="BR652" s="21"/>
      <c r="BS652" s="21"/>
      <c r="BT652" s="23"/>
      <c r="BU652" s="24"/>
      <c r="BV652" s="25"/>
      <c r="BW652" s="30"/>
    </row>
    <row r="653" spans="1:75" s="22" customFormat="1" ht="154.5" customHeight="1" x14ac:dyDescent="0.25">
      <c r="A653" s="17"/>
      <c r="B653" s="18"/>
      <c r="C653" s="19"/>
      <c r="D653" s="19"/>
      <c r="E653" s="19"/>
      <c r="F653" s="20"/>
      <c r="G653" s="18"/>
      <c r="H653" s="18"/>
      <c r="I653" s="18"/>
      <c r="J653" s="18"/>
      <c r="K653" s="18"/>
      <c r="L653" s="18"/>
      <c r="M653" s="20"/>
      <c r="N653" s="21"/>
      <c r="O653" s="28"/>
      <c r="P653" s="28"/>
      <c r="Q653" s="28"/>
      <c r="R653" s="28"/>
      <c r="S653" s="28"/>
      <c r="T653" s="28"/>
      <c r="U653" s="28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3"/>
      <c r="BN653" s="29"/>
      <c r="BO653" s="24"/>
      <c r="BP653" s="25"/>
      <c r="BQ653" s="21"/>
      <c r="BR653" s="21"/>
      <c r="BS653" s="21"/>
      <c r="BT653" s="23"/>
      <c r="BU653" s="24"/>
      <c r="BV653" s="25"/>
      <c r="BW653" s="30"/>
    </row>
    <row r="654" spans="1:75" s="22" customFormat="1" ht="154.5" customHeight="1" x14ac:dyDescent="0.25">
      <c r="A654" s="17"/>
      <c r="B654" s="18"/>
      <c r="C654" s="19"/>
      <c r="D654" s="19"/>
      <c r="E654" s="19"/>
      <c r="F654" s="20"/>
      <c r="G654" s="18"/>
      <c r="H654" s="18"/>
      <c r="I654" s="18"/>
      <c r="J654" s="18"/>
      <c r="K654" s="18"/>
      <c r="L654" s="18"/>
      <c r="M654" s="20"/>
      <c r="N654" s="21"/>
      <c r="O654" s="28"/>
      <c r="P654" s="18"/>
      <c r="Q654" s="28"/>
      <c r="R654" s="28"/>
      <c r="S654" s="28"/>
      <c r="T654" s="28"/>
      <c r="U654" s="28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3"/>
      <c r="BN654" s="29"/>
      <c r="BO654" s="24"/>
      <c r="BP654" s="25"/>
      <c r="BQ654" s="36"/>
      <c r="BR654" s="36"/>
      <c r="BS654" s="36"/>
      <c r="BT654" s="40"/>
      <c r="BU654" s="26"/>
      <c r="BV654" s="36"/>
      <c r="BW654" s="30"/>
    </row>
    <row r="655" spans="1:75" s="22" customFormat="1" ht="182.25" customHeight="1" x14ac:dyDescent="0.25">
      <c r="A655" s="17"/>
      <c r="B655" s="18"/>
      <c r="C655" s="19"/>
      <c r="D655" s="19"/>
      <c r="E655" s="19"/>
      <c r="F655" s="20"/>
      <c r="G655" s="18"/>
      <c r="H655" s="18"/>
      <c r="I655" s="18"/>
      <c r="J655" s="18"/>
      <c r="K655" s="18"/>
      <c r="L655" s="18"/>
      <c r="M655" s="20"/>
      <c r="N655" s="21"/>
      <c r="O655" s="23"/>
      <c r="P655" s="23"/>
      <c r="Q655" s="23"/>
      <c r="R655" s="23"/>
      <c r="S655" s="23"/>
      <c r="T655" s="23"/>
      <c r="U655" s="23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3"/>
      <c r="BM655" s="21"/>
      <c r="BN655" s="23"/>
      <c r="BO655" s="24"/>
      <c r="BP655" s="25"/>
      <c r="BQ655" s="36"/>
      <c r="BR655" s="36"/>
      <c r="BS655" s="36"/>
      <c r="BT655" s="40"/>
      <c r="BU655" s="26"/>
      <c r="BV655" s="36"/>
      <c r="BW655" s="30"/>
    </row>
    <row r="656" spans="1:75" s="22" customFormat="1" ht="182.25" customHeight="1" x14ac:dyDescent="0.25">
      <c r="A656" s="17"/>
      <c r="B656" s="18"/>
      <c r="C656" s="19"/>
      <c r="D656" s="19"/>
      <c r="E656" s="19"/>
      <c r="F656" s="20"/>
      <c r="G656" s="18"/>
      <c r="H656" s="18"/>
      <c r="I656" s="18"/>
      <c r="J656" s="18"/>
      <c r="K656" s="18"/>
      <c r="L656" s="18"/>
      <c r="M656" s="20"/>
      <c r="N656" s="21"/>
      <c r="O656" s="23"/>
      <c r="P656" s="23"/>
      <c r="Q656" s="23"/>
      <c r="R656" s="23"/>
      <c r="S656" s="23"/>
      <c r="T656" s="23"/>
      <c r="U656" s="28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1"/>
      <c r="BM656" s="21"/>
      <c r="BN656" s="23"/>
      <c r="BO656" s="24"/>
      <c r="BP656" s="25"/>
      <c r="BQ656" s="36"/>
      <c r="BR656" s="36"/>
      <c r="BS656" s="36"/>
      <c r="BT656" s="40"/>
      <c r="BU656" s="26"/>
      <c r="BV656" s="36"/>
      <c r="BW656" s="30"/>
    </row>
    <row r="657" spans="1:73" s="22" customFormat="1" ht="312" customHeight="1" x14ac:dyDescent="0.25">
      <c r="A657" s="17"/>
      <c r="B657" s="18"/>
      <c r="C657" s="19"/>
      <c r="D657" s="19"/>
      <c r="E657" s="19"/>
      <c r="F657" s="20"/>
      <c r="G657" s="18"/>
      <c r="H657" s="18"/>
      <c r="I657" s="18"/>
      <c r="J657" s="18"/>
      <c r="K657" s="18"/>
      <c r="L657" s="18"/>
      <c r="M657" s="20"/>
      <c r="N657" s="21"/>
      <c r="O657" s="28"/>
      <c r="P657" s="28"/>
      <c r="Q657" s="28"/>
      <c r="R657" s="28"/>
      <c r="S657" s="28"/>
      <c r="T657" s="28"/>
      <c r="U657" s="28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182"/>
      <c r="BE657" s="21"/>
      <c r="BF657" s="21"/>
      <c r="BG657" s="23"/>
      <c r="BH657" s="21"/>
      <c r="BI657" s="21"/>
      <c r="BJ657" s="21"/>
      <c r="BK657" s="21"/>
      <c r="BL657" s="23"/>
      <c r="BM657" s="21"/>
      <c r="BN657" s="29"/>
      <c r="BO657" s="24"/>
      <c r="BP657" s="25"/>
      <c r="BQ657" s="26"/>
    </row>
    <row r="658" spans="1:73" s="22" customFormat="1" ht="174.75" customHeight="1" x14ac:dyDescent="0.25">
      <c r="A658" s="17"/>
      <c r="B658" s="18"/>
      <c r="C658" s="19"/>
      <c r="D658" s="19"/>
      <c r="E658" s="19"/>
      <c r="F658" s="20"/>
      <c r="G658" s="18"/>
      <c r="H658" s="18"/>
      <c r="I658" s="18"/>
      <c r="J658" s="18"/>
      <c r="K658" s="18"/>
      <c r="L658" s="18"/>
      <c r="M658" s="20"/>
      <c r="N658" s="21"/>
      <c r="O658" s="28"/>
      <c r="P658" s="18"/>
      <c r="Q658" s="28"/>
      <c r="R658" s="28"/>
      <c r="S658" s="28"/>
      <c r="T658" s="28"/>
      <c r="U658" s="28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3"/>
      <c r="BH658" s="21"/>
      <c r="BI658" s="21"/>
      <c r="BJ658" s="21"/>
      <c r="BK658" s="21"/>
      <c r="BL658" s="23"/>
      <c r="BM658" s="21"/>
      <c r="BN658" s="29"/>
      <c r="BO658" s="24"/>
      <c r="BP658" s="25"/>
      <c r="BQ658" s="26"/>
    </row>
    <row r="659" spans="1:73" s="22" customFormat="1" ht="167.25" customHeight="1" x14ac:dyDescent="0.25">
      <c r="A659" s="17"/>
      <c r="B659" s="18"/>
      <c r="C659" s="19"/>
      <c r="D659" s="19"/>
      <c r="E659" s="19"/>
      <c r="F659" s="20"/>
      <c r="G659" s="18"/>
      <c r="H659" s="18"/>
      <c r="I659" s="18"/>
      <c r="J659" s="18"/>
      <c r="K659" s="18"/>
      <c r="L659" s="18"/>
      <c r="M659" s="20"/>
      <c r="N659" s="21"/>
      <c r="O659" s="23"/>
      <c r="P659" s="23"/>
      <c r="Q659" s="23"/>
      <c r="R659" s="23"/>
      <c r="S659" s="23"/>
      <c r="T659" s="23"/>
      <c r="U659" s="23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182"/>
      <c r="BE659" s="21"/>
      <c r="BF659" s="21"/>
      <c r="BG659" s="23"/>
      <c r="BH659" s="21"/>
      <c r="BI659" s="21"/>
      <c r="BJ659" s="21"/>
      <c r="BK659" s="21"/>
      <c r="BL659" s="23"/>
      <c r="BM659" s="21"/>
      <c r="BN659" s="29"/>
      <c r="BO659" s="24"/>
      <c r="BP659" s="25"/>
      <c r="BQ659" s="26"/>
    </row>
    <row r="660" spans="1:73" s="22" customFormat="1" ht="167.25" customHeight="1" x14ac:dyDescent="0.25">
      <c r="A660" s="17"/>
      <c r="B660" s="18"/>
      <c r="C660" s="19"/>
      <c r="D660" s="19"/>
      <c r="E660" s="19"/>
      <c r="F660" s="20"/>
      <c r="G660" s="18"/>
      <c r="H660" s="18"/>
      <c r="I660" s="18"/>
      <c r="J660" s="18"/>
      <c r="K660" s="18"/>
      <c r="L660" s="18"/>
      <c r="M660" s="20"/>
      <c r="N660" s="21"/>
      <c r="O660" s="23"/>
      <c r="P660" s="23"/>
      <c r="Q660" s="23"/>
      <c r="R660" s="23"/>
      <c r="S660" s="23"/>
      <c r="T660" s="23"/>
      <c r="U660" s="23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3"/>
      <c r="BH660" s="21"/>
      <c r="BI660" s="21"/>
      <c r="BJ660" s="21"/>
      <c r="BK660" s="21"/>
      <c r="BL660" s="23"/>
      <c r="BM660" s="21"/>
      <c r="BN660" s="29"/>
      <c r="BO660" s="24"/>
      <c r="BP660" s="25"/>
      <c r="BQ660" s="26"/>
    </row>
    <row r="661" spans="1:73" s="22" customFormat="1" ht="167.25" customHeight="1" x14ac:dyDescent="0.25">
      <c r="A661" s="17"/>
      <c r="B661" s="18"/>
      <c r="C661" s="19"/>
      <c r="D661" s="19"/>
      <c r="E661" s="19"/>
      <c r="F661" s="20"/>
      <c r="G661" s="18"/>
      <c r="H661" s="18"/>
      <c r="I661" s="18"/>
      <c r="J661" s="18"/>
      <c r="K661" s="18"/>
      <c r="L661" s="18"/>
      <c r="M661" s="20"/>
      <c r="N661" s="21"/>
      <c r="O661" s="23"/>
      <c r="P661" s="23"/>
      <c r="Q661" s="28"/>
      <c r="R661" s="28"/>
      <c r="S661" s="28"/>
      <c r="T661" s="28"/>
      <c r="U661" s="28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3"/>
      <c r="BH661" s="21"/>
      <c r="BI661" s="21"/>
      <c r="BJ661" s="21"/>
      <c r="BK661" s="21"/>
      <c r="BL661" s="23"/>
      <c r="BM661" s="21"/>
      <c r="BN661" s="29"/>
      <c r="BO661" s="24"/>
      <c r="BP661" s="25"/>
      <c r="BQ661" s="26"/>
    </row>
    <row r="662" spans="1:73" s="22" customFormat="1" ht="372" customHeight="1" x14ac:dyDescent="0.25">
      <c r="A662" s="17"/>
      <c r="B662" s="18"/>
      <c r="C662" s="19"/>
      <c r="D662" s="19"/>
      <c r="E662" s="19"/>
      <c r="F662" s="20"/>
      <c r="G662" s="18"/>
      <c r="H662" s="18"/>
      <c r="I662" s="18"/>
      <c r="J662" s="18"/>
      <c r="K662" s="18"/>
      <c r="L662" s="18"/>
      <c r="M662" s="20"/>
      <c r="N662" s="21"/>
      <c r="O662" s="18"/>
      <c r="P662" s="18"/>
      <c r="Q662" s="18"/>
      <c r="R662" s="18"/>
      <c r="S662" s="18"/>
      <c r="T662" s="18"/>
      <c r="U662" s="18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1"/>
      <c r="BM662" s="21"/>
      <c r="BN662" s="21"/>
      <c r="BO662" s="24"/>
      <c r="BP662" s="21"/>
      <c r="BQ662" s="21"/>
      <c r="BR662" s="21"/>
      <c r="BS662" s="21"/>
    </row>
    <row r="663" spans="1:73" s="22" customFormat="1" ht="257.25" customHeight="1" x14ac:dyDescent="0.25">
      <c r="A663" s="17"/>
      <c r="B663" s="18"/>
      <c r="C663" s="19"/>
      <c r="D663" s="19"/>
      <c r="E663" s="19"/>
      <c r="F663" s="20"/>
      <c r="G663" s="18"/>
      <c r="H663" s="18"/>
      <c r="I663" s="18"/>
      <c r="J663" s="18"/>
      <c r="K663" s="18"/>
      <c r="L663" s="18"/>
      <c r="M663" s="20"/>
      <c r="N663" s="21"/>
      <c r="O663" s="18"/>
      <c r="P663" s="18"/>
      <c r="Q663" s="27"/>
      <c r="R663" s="27"/>
      <c r="S663" s="27"/>
      <c r="T663" s="27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21"/>
      <c r="BD663" s="21"/>
      <c r="BE663" s="21"/>
      <c r="BF663" s="21"/>
      <c r="BG663" s="21"/>
      <c r="BH663" s="21"/>
      <c r="BI663" s="21"/>
      <c r="BJ663" s="21"/>
      <c r="BK663" s="21"/>
      <c r="BL663" s="21"/>
      <c r="BM663" s="21"/>
      <c r="BN663" s="21"/>
      <c r="BO663" s="24"/>
      <c r="BP663" s="21"/>
      <c r="BQ663" s="21"/>
      <c r="BR663" s="21"/>
      <c r="BS663" s="21"/>
    </row>
    <row r="664" spans="1:73" s="22" customFormat="1" ht="254.25" customHeight="1" x14ac:dyDescent="0.25">
      <c r="A664" s="17"/>
      <c r="B664" s="18"/>
      <c r="C664" s="19"/>
      <c r="D664" s="19"/>
      <c r="E664" s="19"/>
      <c r="F664" s="20"/>
      <c r="G664" s="18"/>
      <c r="H664" s="18"/>
      <c r="I664" s="18"/>
      <c r="J664" s="18"/>
      <c r="K664" s="18"/>
      <c r="L664" s="18"/>
      <c r="M664" s="20"/>
      <c r="N664" s="21"/>
      <c r="O664" s="18"/>
      <c r="P664" s="18"/>
      <c r="Q664" s="27"/>
      <c r="R664" s="27"/>
      <c r="S664" s="27"/>
      <c r="T664" s="27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1"/>
      <c r="BD664" s="21"/>
      <c r="BE664" s="21"/>
      <c r="BF664" s="21"/>
      <c r="BG664" s="21"/>
      <c r="BH664" s="21"/>
      <c r="BI664" s="21"/>
      <c r="BJ664" s="21"/>
      <c r="BK664" s="21"/>
      <c r="BL664" s="21"/>
      <c r="BM664" s="21"/>
      <c r="BN664" s="21"/>
      <c r="BO664" s="24"/>
      <c r="BP664" s="21"/>
      <c r="BQ664" s="21"/>
      <c r="BR664" s="21"/>
      <c r="BS664" s="21"/>
    </row>
    <row r="665" spans="1:73" s="22" customFormat="1" ht="319.5" customHeight="1" x14ac:dyDescent="0.25">
      <c r="A665" s="17"/>
      <c r="B665" s="18"/>
      <c r="C665" s="19"/>
      <c r="D665" s="19"/>
      <c r="E665" s="19"/>
      <c r="F665" s="20"/>
      <c r="G665" s="18"/>
      <c r="H665" s="18"/>
      <c r="I665" s="18"/>
      <c r="J665" s="18"/>
      <c r="K665" s="18"/>
      <c r="L665" s="18"/>
      <c r="M665" s="20"/>
      <c r="N665" s="21"/>
      <c r="O665" s="23"/>
      <c r="P665" s="23"/>
      <c r="Q665" s="23"/>
      <c r="R665" s="23"/>
      <c r="S665" s="23"/>
      <c r="T665" s="23"/>
      <c r="U665" s="28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21"/>
      <c r="BD665" s="21"/>
      <c r="BE665" s="21"/>
      <c r="BF665" s="21"/>
      <c r="BG665" s="21"/>
      <c r="BH665" s="21"/>
      <c r="BI665" s="21"/>
      <c r="BJ665" s="21"/>
      <c r="BK665" s="21"/>
      <c r="BL665" s="21"/>
      <c r="BM665" s="21"/>
      <c r="BN665" s="21"/>
      <c r="BO665" s="24"/>
      <c r="BP665" s="21"/>
      <c r="BQ665" s="21"/>
      <c r="BR665" s="21"/>
      <c r="BS665" s="21"/>
    </row>
    <row r="666" spans="1:73" s="22" customFormat="1" ht="409.6" customHeight="1" x14ac:dyDescent="0.25">
      <c r="A666" s="17"/>
      <c r="B666" s="18"/>
      <c r="C666" s="19"/>
      <c r="D666" s="19"/>
      <c r="E666" s="19"/>
      <c r="F666" s="20"/>
      <c r="G666" s="18"/>
      <c r="H666" s="18"/>
      <c r="I666" s="18"/>
      <c r="J666" s="18"/>
      <c r="K666" s="18"/>
      <c r="L666" s="18"/>
      <c r="M666" s="18"/>
      <c r="N666" s="18"/>
      <c r="O666" s="28"/>
      <c r="P666" s="18"/>
      <c r="Q666" s="28"/>
      <c r="R666" s="28"/>
      <c r="S666" s="28"/>
      <c r="T666" s="28"/>
      <c r="U666" s="28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  <c r="BA666" s="21"/>
      <c r="BB666" s="21"/>
      <c r="BC666" s="21"/>
      <c r="BD666" s="21"/>
      <c r="BE666" s="21"/>
      <c r="BF666" s="21"/>
      <c r="BG666" s="21"/>
      <c r="BH666" s="21"/>
      <c r="BI666" s="21"/>
      <c r="BJ666" s="21"/>
      <c r="BK666" s="21"/>
      <c r="BL666" s="21"/>
      <c r="BM666" s="21"/>
      <c r="BN666" s="21"/>
      <c r="BO666" s="24"/>
      <c r="BP666" s="21"/>
      <c r="BQ666" s="21"/>
      <c r="BR666" s="21"/>
      <c r="BS666" s="21"/>
    </row>
    <row r="667" spans="1:73" s="22" customFormat="1" ht="141.75" customHeight="1" x14ac:dyDescent="0.25">
      <c r="A667" s="17"/>
      <c r="B667" s="18"/>
      <c r="C667" s="19"/>
      <c r="D667" s="19"/>
      <c r="E667" s="19"/>
      <c r="F667" s="20"/>
      <c r="G667" s="18"/>
      <c r="H667" s="18"/>
      <c r="I667" s="18"/>
      <c r="J667" s="18"/>
      <c r="K667" s="18"/>
      <c r="L667" s="18"/>
      <c r="M667" s="20"/>
      <c r="N667" s="21"/>
      <c r="O667" s="23"/>
      <c r="P667" s="23"/>
      <c r="Q667" s="23"/>
      <c r="R667" s="23"/>
      <c r="S667" s="23"/>
      <c r="T667" s="23"/>
      <c r="U667" s="28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  <c r="BA667" s="21"/>
      <c r="BB667" s="21"/>
      <c r="BC667" s="21"/>
      <c r="BD667" s="21"/>
      <c r="BE667" s="21"/>
      <c r="BF667" s="21"/>
      <c r="BG667" s="21"/>
      <c r="BH667" s="21"/>
      <c r="BI667" s="21"/>
      <c r="BJ667" s="21"/>
      <c r="BK667" s="21"/>
      <c r="BL667" s="21"/>
      <c r="BM667" s="21"/>
      <c r="BN667" s="21"/>
      <c r="BO667" s="24"/>
      <c r="BP667" s="21"/>
      <c r="BQ667" s="21"/>
      <c r="BR667" s="21"/>
      <c r="BS667" s="21"/>
    </row>
    <row r="668" spans="1:73" s="22" customFormat="1" ht="141.75" customHeight="1" x14ac:dyDescent="0.25">
      <c r="A668" s="17"/>
      <c r="B668" s="18"/>
      <c r="C668" s="19"/>
      <c r="D668" s="19"/>
      <c r="E668" s="19"/>
      <c r="F668" s="20"/>
      <c r="G668" s="18"/>
      <c r="H668" s="18"/>
      <c r="I668" s="18"/>
      <c r="J668" s="18"/>
      <c r="K668" s="18"/>
      <c r="L668" s="18"/>
      <c r="M668" s="20"/>
      <c r="N668" s="18"/>
      <c r="O668" s="23"/>
      <c r="P668" s="23"/>
      <c r="Q668" s="23"/>
      <c r="R668" s="23"/>
      <c r="S668" s="23"/>
      <c r="T668" s="23"/>
      <c r="U668" s="23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21"/>
      <c r="BF668" s="21"/>
      <c r="BG668" s="21"/>
      <c r="BH668" s="21"/>
      <c r="BI668" s="21"/>
      <c r="BJ668" s="21"/>
      <c r="BK668" s="21"/>
      <c r="BL668" s="21"/>
      <c r="BM668" s="21"/>
      <c r="BN668" s="21"/>
      <c r="BO668" s="24"/>
      <c r="BP668" s="21"/>
      <c r="BQ668" s="21"/>
      <c r="BR668" s="21"/>
      <c r="BS668" s="21"/>
    </row>
    <row r="669" spans="1:73" s="22" customFormat="1" ht="292.5" customHeight="1" x14ac:dyDescent="0.25">
      <c r="A669" s="17"/>
      <c r="B669" s="18"/>
      <c r="C669" s="19"/>
      <c r="D669" s="19"/>
      <c r="E669" s="19"/>
      <c r="F669" s="20"/>
      <c r="G669" s="18"/>
      <c r="H669" s="18"/>
      <c r="I669" s="18"/>
      <c r="J669" s="18"/>
      <c r="K669" s="18"/>
      <c r="L669" s="18"/>
      <c r="M669" s="20"/>
      <c r="N669" s="21"/>
      <c r="O669" s="27"/>
      <c r="P669" s="18"/>
      <c r="Q669" s="27"/>
      <c r="R669" s="27"/>
      <c r="S669" s="27"/>
      <c r="T669" s="27"/>
      <c r="U669" s="27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1"/>
      <c r="BG669" s="21"/>
      <c r="BH669" s="21"/>
      <c r="BI669" s="21"/>
      <c r="BJ669" s="21"/>
      <c r="BK669" s="21"/>
      <c r="BL669" s="21"/>
      <c r="BM669" s="21"/>
      <c r="BN669" s="21"/>
      <c r="BO669" s="24"/>
      <c r="BP669" s="21"/>
      <c r="BQ669" s="21"/>
      <c r="BR669" s="21"/>
      <c r="BS669" s="24"/>
      <c r="BT669" s="25"/>
      <c r="BU669" s="26"/>
    </row>
    <row r="670" spans="1:73" s="22" customFormat="1" ht="177" customHeight="1" x14ac:dyDescent="0.25">
      <c r="A670" s="17"/>
      <c r="B670" s="18"/>
      <c r="C670" s="19"/>
      <c r="D670" s="19"/>
      <c r="E670" s="19"/>
      <c r="F670" s="20"/>
      <c r="G670" s="18"/>
      <c r="H670" s="18"/>
      <c r="I670" s="18"/>
      <c r="J670" s="18"/>
      <c r="K670" s="18"/>
      <c r="L670" s="18"/>
      <c r="M670" s="20"/>
      <c r="N670" s="21"/>
      <c r="O670" s="18"/>
      <c r="P670" s="18"/>
      <c r="Q670" s="27"/>
      <c r="R670" s="27"/>
      <c r="S670" s="27"/>
      <c r="T670" s="27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21"/>
      <c r="BF670" s="21"/>
      <c r="BG670" s="21"/>
      <c r="BH670" s="21"/>
      <c r="BI670" s="21"/>
      <c r="BJ670" s="21"/>
      <c r="BK670" s="21"/>
      <c r="BL670" s="21"/>
      <c r="BM670" s="21"/>
      <c r="BN670" s="21"/>
      <c r="BO670" s="21"/>
      <c r="BP670" s="21"/>
      <c r="BQ670" s="21"/>
      <c r="BR670" s="21"/>
      <c r="BS670" s="24"/>
      <c r="BT670" s="25"/>
      <c r="BU670" s="26"/>
    </row>
    <row r="671" spans="1:73" x14ac:dyDescent="0.45">
      <c r="A671" s="17"/>
      <c r="B671" s="18"/>
      <c r="C671" s="19"/>
      <c r="D671" s="19"/>
      <c r="E671" s="19"/>
      <c r="F671" s="20"/>
      <c r="G671" s="18"/>
      <c r="H671" s="18"/>
      <c r="I671" s="18"/>
      <c r="J671" s="18"/>
    </row>
  </sheetData>
  <autoFilter ref="A3:BW41">
    <sortState ref="A4:BZ48">
      <sortCondition sortBy="cellColor" ref="E3" dxfId="0"/>
    </sortState>
  </autoFilter>
  <mergeCells count="3">
    <mergeCell ref="M137:M138"/>
    <mergeCell ref="M386:M387"/>
    <mergeCell ref="A1:D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2017-09-28T07:38:50Z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