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шаблон!$A$2:$BW$11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шаблон!$A$1:$BO$58</definedName>
  </definedNames>
  <calcPr calcId="145621"/>
</workbook>
</file>

<file path=xl/calcChain.xml><?xml version="1.0" encoding="utf-8"?>
<calcChain xmlns="http://schemas.openxmlformats.org/spreadsheetml/2006/main">
  <c r="O14" i="4" l="1"/>
  <c r="V53" i="4" l="1"/>
  <c r="W53" i="4"/>
  <c r="X53" i="4"/>
  <c r="Y53" i="4"/>
  <c r="Z53" i="4"/>
  <c r="AA53" i="4"/>
  <c r="AB53" i="4"/>
  <c r="AC53" i="4"/>
  <c r="AD53" i="4"/>
  <c r="AE53" i="4"/>
  <c r="AF53" i="4"/>
  <c r="AG53" i="4"/>
  <c r="AN53" i="4"/>
  <c r="AO53" i="4"/>
  <c r="AP53" i="4"/>
  <c r="AR53" i="4"/>
  <c r="AS53" i="4"/>
  <c r="AV53" i="4"/>
  <c r="AW53" i="4"/>
  <c r="AX53" i="4"/>
  <c r="AY53" i="4"/>
  <c r="AZ53" i="4"/>
  <c r="BA53" i="4"/>
  <c r="BD53" i="4"/>
  <c r="BJ53" i="4"/>
  <c r="BL53" i="4"/>
  <c r="BM53" i="4"/>
  <c r="N52" i="4" l="1"/>
  <c r="O52" i="4" s="1"/>
  <c r="S51" i="4"/>
  <c r="P51" i="4"/>
  <c r="N50" i="4"/>
  <c r="O50" i="4" s="1"/>
  <c r="U49" i="4"/>
  <c r="O49" i="4" s="1"/>
  <c r="N49" i="4"/>
  <c r="BS48" i="4"/>
  <c r="BT48" i="4" s="1"/>
  <c r="S48" i="4"/>
  <c r="P48" i="4"/>
  <c r="N47" i="4"/>
  <c r="O47" i="4" s="1"/>
  <c r="S46" i="4"/>
  <c r="P46" i="4"/>
  <c r="BS45" i="4"/>
  <c r="BT45" i="4" s="1"/>
  <c r="BN45" i="4"/>
  <c r="BS44" i="4"/>
  <c r="BT44" i="4" s="1"/>
  <c r="BN44" i="4"/>
  <c r="BS43" i="4"/>
  <c r="BT43" i="4" s="1"/>
  <c r="BN43" i="4"/>
  <c r="BS42" i="4"/>
  <c r="BT42" i="4" s="1"/>
  <c r="BN42" i="4"/>
  <c r="BS41" i="4"/>
  <c r="BT41" i="4" s="1"/>
  <c r="BN41" i="4"/>
  <c r="BS40" i="4"/>
  <c r="BT40" i="4" s="1"/>
  <c r="BN40" i="4"/>
  <c r="BS39" i="4"/>
  <c r="BT39" i="4" s="1"/>
  <c r="BN39" i="4"/>
  <c r="N38" i="4"/>
  <c r="O38" i="4" s="1"/>
  <c r="BS37" i="4"/>
  <c r="BT37" i="4" s="1"/>
  <c r="S37" i="4"/>
  <c r="P37" i="4"/>
  <c r="N36" i="4"/>
  <c r="O36" i="4" s="1"/>
  <c r="BS35" i="4"/>
  <c r="BT35" i="4" s="1"/>
  <c r="S35" i="4"/>
  <c r="P35" i="4"/>
  <c r="BS34" i="4"/>
  <c r="BT34" i="4" s="1"/>
  <c r="BN34" i="4"/>
  <c r="N33" i="4"/>
  <c r="O33" i="4" s="1"/>
  <c r="BS32" i="4"/>
  <c r="BT32" i="4" s="1"/>
  <c r="S32" i="4"/>
  <c r="P32" i="4"/>
  <c r="BS31" i="4"/>
  <c r="BT31" i="4" s="1"/>
  <c r="BN31" i="4"/>
  <c r="BS30" i="4"/>
  <c r="BT30" i="4" s="1"/>
  <c r="BN30" i="4"/>
  <c r="N29" i="4"/>
  <c r="O29" i="4" s="1"/>
  <c r="BS28" i="4"/>
  <c r="BT28" i="4" s="1"/>
  <c r="S28" i="4"/>
  <c r="P28" i="4"/>
  <c r="BS27" i="4"/>
  <c r="BT27" i="4" s="1"/>
  <c r="BN27" i="4"/>
  <c r="N26" i="4"/>
  <c r="O26" i="4" s="1"/>
  <c r="BS25" i="4"/>
  <c r="BT25" i="4" s="1"/>
  <c r="S25" i="4"/>
  <c r="P25" i="4"/>
  <c r="N24" i="4"/>
  <c r="O24" i="4" s="1"/>
  <c r="BS23" i="4"/>
  <c r="BT23" i="4" s="1"/>
  <c r="S23" i="4"/>
  <c r="P23" i="4"/>
  <c r="BS22" i="4"/>
  <c r="BT22" i="4" s="1"/>
  <c r="BN22" i="4"/>
  <c r="N21" i="4"/>
  <c r="O21" i="4" s="1"/>
  <c r="BS20" i="4"/>
  <c r="BT20" i="4" s="1"/>
  <c r="S20" i="4"/>
  <c r="P20" i="4"/>
  <c r="O19" i="4"/>
  <c r="R19" i="4" s="1"/>
  <c r="N19" i="4"/>
  <c r="N18" i="4"/>
  <c r="O18" i="4" s="1"/>
  <c r="U17" i="4"/>
  <c r="O17" i="4" s="1"/>
  <c r="O16" i="4" s="1"/>
  <c r="N17" i="4"/>
  <c r="BS16" i="4"/>
  <c r="BT16" i="4" s="1"/>
  <c r="S16" i="4"/>
  <c r="P16" i="4"/>
  <c r="N15" i="4"/>
  <c r="O15" i="4" s="1"/>
  <c r="R15" i="4" s="1"/>
  <c r="R14" i="4"/>
  <c r="N14" i="4"/>
  <c r="T13" i="4"/>
  <c r="S13" i="4"/>
  <c r="P13" i="4"/>
  <c r="R47" i="4" l="1"/>
  <c r="R46" i="4" s="1"/>
  <c r="O46" i="4"/>
  <c r="R52" i="4"/>
  <c r="R51" i="4" s="1"/>
  <c r="O51" i="4"/>
  <c r="O13" i="4"/>
  <c r="Q14" i="4"/>
  <c r="U14" i="4" s="1"/>
  <c r="BI13" i="4" s="1"/>
  <c r="BI53" i="4" s="1"/>
  <c r="BC16" i="4"/>
  <c r="BC48" i="4"/>
  <c r="R13" i="4"/>
  <c r="Q15" i="4"/>
  <c r="R18" i="4"/>
  <c r="R16" i="4" s="1"/>
  <c r="T18" i="4"/>
  <c r="Q18" i="4"/>
  <c r="T21" i="4"/>
  <c r="T20" i="4" s="1"/>
  <c r="Q21" i="4"/>
  <c r="R21" i="4"/>
  <c r="R20" i="4" s="1"/>
  <c r="O20" i="4"/>
  <c r="T24" i="4"/>
  <c r="T23" i="4" s="1"/>
  <c r="Q24" i="4"/>
  <c r="R24" i="4"/>
  <c r="R23" i="4" s="1"/>
  <c r="O23" i="4"/>
  <c r="R26" i="4"/>
  <c r="R25" i="4" s="1"/>
  <c r="O25" i="4"/>
  <c r="T26" i="4"/>
  <c r="T25" i="4" s="1"/>
  <c r="Q26" i="4"/>
  <c r="R29" i="4"/>
  <c r="R28" i="4" s="1"/>
  <c r="O28" i="4"/>
  <c r="T29" i="4"/>
  <c r="T28" i="4" s="1"/>
  <c r="Q29" i="4"/>
  <c r="T33" i="4"/>
  <c r="T32" i="4" s="1"/>
  <c r="Q33" i="4"/>
  <c r="R33" i="4"/>
  <c r="R32" i="4" s="1"/>
  <c r="O32" i="4"/>
  <c r="T36" i="4"/>
  <c r="T35" i="4" s="1"/>
  <c r="Q36" i="4"/>
  <c r="R36" i="4"/>
  <c r="R35" i="4" s="1"/>
  <c r="O35" i="4"/>
  <c r="R38" i="4"/>
  <c r="R37" i="4" s="1"/>
  <c r="O37" i="4"/>
  <c r="T38" i="4"/>
  <c r="T37" i="4" s="1"/>
  <c r="Q38" i="4"/>
  <c r="T50" i="4"/>
  <c r="T48" i="4" s="1"/>
  <c r="Q50" i="4"/>
  <c r="R50" i="4"/>
  <c r="R48" i="4" s="1"/>
  <c r="O48" i="4"/>
  <c r="Q19" i="4"/>
  <c r="T19" i="4"/>
  <c r="Q47" i="4"/>
  <c r="T47" i="4"/>
  <c r="T46" i="4" s="1"/>
  <c r="Q52" i="4"/>
  <c r="T52" i="4"/>
  <c r="T51" i="4" s="1"/>
  <c r="U52" i="4" l="1"/>
  <c r="Q51" i="4"/>
  <c r="U47" i="4"/>
  <c r="Q46" i="4"/>
  <c r="U19" i="4"/>
  <c r="BG16" i="4" s="1"/>
  <c r="BG53" i="4" s="1"/>
  <c r="U38" i="4"/>
  <c r="Q37" i="4"/>
  <c r="U36" i="4"/>
  <c r="Q35" i="4"/>
  <c r="U33" i="4"/>
  <c r="Q32" i="4"/>
  <c r="U29" i="4"/>
  <c r="Q28" i="4"/>
  <c r="U26" i="4"/>
  <c r="Q25" i="4"/>
  <c r="U24" i="4"/>
  <c r="Q23" i="4"/>
  <c r="U21" i="4"/>
  <c r="Q20" i="4"/>
  <c r="U18" i="4"/>
  <c r="Q16" i="4"/>
  <c r="U50" i="4"/>
  <c r="Q48" i="4"/>
  <c r="T16" i="4"/>
  <c r="Q13" i="4"/>
  <c r="U15" i="4"/>
  <c r="BK13" i="4" l="1"/>
  <c r="U13" i="4"/>
  <c r="BE48" i="4"/>
  <c r="BN48" i="4" s="1"/>
  <c r="U48" i="4"/>
  <c r="BE20" i="4"/>
  <c r="BN20" i="4" s="1"/>
  <c r="U20" i="4"/>
  <c r="U25" i="4"/>
  <c r="BE25" i="4"/>
  <c r="BN25" i="4" s="1"/>
  <c r="BE32" i="4"/>
  <c r="BN32" i="4" s="1"/>
  <c r="U32" i="4"/>
  <c r="U37" i="4"/>
  <c r="BE37" i="4"/>
  <c r="BN37" i="4" s="1"/>
  <c r="U46" i="4"/>
  <c r="BE46" i="4"/>
  <c r="BN46" i="4" s="1"/>
  <c r="U51" i="4"/>
  <c r="BE51" i="4"/>
  <c r="BN51" i="4" s="1"/>
  <c r="BE16" i="4"/>
  <c r="BN16" i="4" s="1"/>
  <c r="U16" i="4"/>
  <c r="BE23" i="4"/>
  <c r="BN23" i="4" s="1"/>
  <c r="U23" i="4"/>
  <c r="U28" i="4"/>
  <c r="BE28" i="4"/>
  <c r="BN28" i="4" s="1"/>
  <c r="BE35" i="4"/>
  <c r="BN35" i="4" s="1"/>
  <c r="U35" i="4"/>
  <c r="BN13" i="4" l="1"/>
  <c r="BK53" i="4"/>
  <c r="U5" i="4"/>
  <c r="O5" i="4" s="1"/>
  <c r="N5" i="4"/>
  <c r="N4" i="4"/>
  <c r="O4" i="4" s="1"/>
  <c r="BS3" i="4"/>
  <c r="BT3" i="4" s="1"/>
  <c r="S3" i="4"/>
  <c r="P3" i="4"/>
  <c r="BC3" i="4" l="1"/>
  <c r="BC53" i="4" s="1"/>
  <c r="T4" i="4"/>
  <c r="T3" i="4" s="1"/>
  <c r="R4" i="4"/>
  <c r="R3" i="4" s="1"/>
  <c r="Q4" i="4"/>
  <c r="Q3" i="4" s="1"/>
  <c r="O3" i="4"/>
  <c r="U4" i="4" l="1"/>
  <c r="AQ3" i="4" s="1"/>
  <c r="BN3" i="4" l="1"/>
  <c r="AQ53" i="4"/>
  <c r="U3" i="4"/>
  <c r="N11" i="4"/>
  <c r="O11" i="4" s="1"/>
  <c r="S10" i="4"/>
  <c r="P10" i="4"/>
  <c r="N9" i="4"/>
  <c r="O9" i="4" s="1"/>
  <c r="S8" i="4"/>
  <c r="S53" i="4" s="1"/>
  <c r="P8" i="4"/>
  <c r="P53" i="4" s="1"/>
  <c r="T11" i="4" l="1"/>
  <c r="T10" i="4" s="1"/>
  <c r="Q11" i="4"/>
  <c r="R11" i="4"/>
  <c r="R10" i="4" s="1"/>
  <c r="O10" i="4"/>
  <c r="T9" i="4"/>
  <c r="T8" i="4" s="1"/>
  <c r="T53" i="4" s="1"/>
  <c r="Q9" i="4"/>
  <c r="R9" i="4"/>
  <c r="R8" i="4" s="1"/>
  <c r="R53" i="4" s="1"/>
  <c r="O8" i="4"/>
  <c r="O53" i="4" s="1"/>
  <c r="U11" i="4" l="1"/>
  <c r="Q10" i="4"/>
  <c r="U9" i="4"/>
  <c r="Q8" i="4"/>
  <c r="Q53" i="4" s="1"/>
  <c r="BE10" i="4" l="1"/>
  <c r="U10" i="4"/>
  <c r="U8" i="4"/>
  <c r="U53" i="4" s="1"/>
  <c r="BE8" i="4"/>
  <c r="BE53" i="4" s="1"/>
  <c r="BS6" i="4" l="1"/>
  <c r="BS7" i="4"/>
  <c r="BS8" i="4"/>
  <c r="BS10" i="4"/>
  <c r="BT6" i="4" l="1"/>
  <c r="BT7" i="4"/>
  <c r="BT8" i="4"/>
  <c r="BT10" i="4"/>
  <c r="BN8" i="4" l="1"/>
  <c r="BN53" i="4" s="1"/>
  <c r="BN10" i="4"/>
  <c r="BN6" i="4" l="1"/>
  <c r="BN7" i="4"/>
  <c r="O75" i="2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 s="1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Q42" i="2"/>
  <c r="Q41" i="2"/>
  <c r="S42" i="2"/>
  <c r="S41" i="2"/>
  <c r="P42" i="2"/>
  <c r="T42" i="2"/>
  <c r="BB41" i="2" s="1"/>
  <c r="BK41" i="2" s="1"/>
  <c r="P72" i="2"/>
  <c r="Q72" i="2"/>
  <c r="Q70" i="2" s="1"/>
  <c r="S72" i="2"/>
  <c r="S70" i="2" s="1"/>
  <c r="N46" i="2"/>
  <c r="S47" i="2"/>
  <c r="S46" i="2" s="1"/>
  <c r="N55" i="2"/>
  <c r="Q56" i="2"/>
  <c r="S56" i="2"/>
  <c r="P56" i="2"/>
  <c r="S59" i="2"/>
  <c r="Q59" i="2"/>
  <c r="P59" i="2"/>
  <c r="T59" i="2" s="1"/>
  <c r="P40" i="2"/>
  <c r="P48" i="2"/>
  <c r="T48" i="2"/>
  <c r="BF46" i="2" s="1"/>
  <c r="N62" i="2"/>
  <c r="P63" i="2"/>
  <c r="P62" i="2" s="1"/>
  <c r="Q63" i="2"/>
  <c r="Q62" i="2" s="1"/>
  <c r="P47" i="2"/>
  <c r="P46" i="2" s="1"/>
  <c r="Q47" i="2"/>
  <c r="Q46" i="2" s="1"/>
  <c r="P37" i="2"/>
  <c r="Q37" i="2"/>
  <c r="T41" i="2"/>
  <c r="P41" i="2"/>
  <c r="T72" i="2"/>
  <c r="P70" i="2"/>
  <c r="T40" i="2"/>
  <c r="P38" i="2"/>
  <c r="P55" i="2"/>
  <c r="T56" i="2"/>
  <c r="S55" i="2"/>
  <c r="Q55" i="2"/>
  <c r="T47" i="2"/>
  <c r="T46" i="2" s="1"/>
  <c r="T37" i="2"/>
  <c r="BJ35" i="2" s="1"/>
  <c r="BB70" i="2"/>
  <c r="BK70" i="2" s="1"/>
  <c r="T70" i="2"/>
  <c r="BB46" i="2"/>
  <c r="BK46" i="2" s="1"/>
  <c r="AF55" i="2"/>
  <c r="BB38" i="2"/>
  <c r="BK38" i="2" s="1"/>
  <c r="T38" i="2"/>
  <c r="T31" i="2"/>
  <c r="T32" i="2"/>
  <c r="AL29" i="2" s="1"/>
  <c r="T33" i="2"/>
  <c r="AR29" i="2" s="1"/>
  <c r="M34" i="2"/>
  <c r="N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 s="1"/>
  <c r="R8" i="2"/>
  <c r="O8" i="2"/>
  <c r="N10" i="2"/>
  <c r="Q10" i="2" s="1"/>
  <c r="M10" i="2"/>
  <c r="M9" i="2"/>
  <c r="N9" i="2" s="1"/>
  <c r="Q22" i="2"/>
  <c r="Q21" i="2" s="1"/>
  <c r="S17" i="2"/>
  <c r="S16" i="2" s="1"/>
  <c r="N16" i="2"/>
  <c r="S26" i="2"/>
  <c r="S25" i="2" s="1"/>
  <c r="N25" i="2"/>
  <c r="S28" i="2"/>
  <c r="S27" i="2" s="1"/>
  <c r="N27" i="2"/>
  <c r="S30" i="2"/>
  <c r="Q30" i="2"/>
  <c r="P30" i="2"/>
  <c r="AJ29" i="2"/>
  <c r="P28" i="2"/>
  <c r="P27" i="2"/>
  <c r="Q28" i="2"/>
  <c r="Q27" i="2"/>
  <c r="P26" i="2"/>
  <c r="P25" i="2"/>
  <c r="Q26" i="2"/>
  <c r="Q25" i="2"/>
  <c r="P22" i="2"/>
  <c r="P17" i="2"/>
  <c r="P16" i="2" s="1"/>
  <c r="Q17" i="2"/>
  <c r="Q16" i="2" s="1"/>
  <c r="P10" i="2"/>
  <c r="T10" i="2" s="1"/>
  <c r="BF8" i="2" s="1"/>
  <c r="M44" i="2"/>
  <c r="N44" i="2" s="1"/>
  <c r="R43" i="2"/>
  <c r="O43" i="2"/>
  <c r="T22" i="2"/>
  <c r="P21" i="2"/>
  <c r="T30" i="2"/>
  <c r="AF29" i="2" s="1"/>
  <c r="T28" i="2"/>
  <c r="BB27" i="2" s="1"/>
  <c r="BK27" i="2" s="1"/>
  <c r="T26" i="2"/>
  <c r="T17" i="2"/>
  <c r="BB16" i="2" s="1"/>
  <c r="BK16" i="2" s="1"/>
  <c r="T16" i="2"/>
  <c r="BB25" i="2"/>
  <c r="BK25" i="2" s="1"/>
  <c r="T25" i="2"/>
  <c r="BH21" i="2"/>
  <c r="BK21" i="2" s="1"/>
  <c r="T21" i="2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T79" i="2"/>
  <c r="M83" i="2"/>
  <c r="N83" i="2" s="1"/>
  <c r="M82" i="2"/>
  <c r="N82" i="2" s="1"/>
  <c r="N81" i="2" s="1"/>
  <c r="R81" i="2"/>
  <c r="O81" i="2"/>
  <c r="M52" i="2"/>
  <c r="N52" i="2" s="1"/>
  <c r="R51" i="2"/>
  <c r="O51" i="2"/>
  <c r="M50" i="2"/>
  <c r="N50" i="2" s="1"/>
  <c r="Q50" i="2" s="1"/>
  <c r="Q49" i="2" s="1"/>
  <c r="R49" i="2"/>
  <c r="O49" i="2"/>
  <c r="Q52" i="2"/>
  <c r="Q51" i="2" s="1"/>
  <c r="N51" i="2"/>
  <c r="S50" i="2"/>
  <c r="S49" i="2" s="1"/>
  <c r="M5" i="2"/>
  <c r="M4" i="2"/>
  <c r="N5" i="2"/>
  <c r="S5" i="2" s="1"/>
  <c r="S3" i="2" s="1"/>
  <c r="T4" i="2"/>
  <c r="N4" i="2" s="1"/>
  <c r="N3" i="2" s="1"/>
  <c r="R3" i="2"/>
  <c r="O3" i="2"/>
  <c r="Q5" i="2"/>
  <c r="Q3" i="2" s="1"/>
  <c r="P5" i="2"/>
  <c r="P3" i="2" s="1"/>
  <c r="M86" i="2"/>
  <c r="M85" i="2"/>
  <c r="N85" i="2" s="1"/>
  <c r="N86" i="2"/>
  <c r="P86" i="2" s="1"/>
  <c r="T86" i="2" s="1"/>
  <c r="BF84" i="2" s="1"/>
  <c r="R84" i="2"/>
  <c r="O84" i="2"/>
  <c r="Q86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R13" i="2"/>
  <c r="O13" i="2"/>
  <c r="M7" i="2"/>
  <c r="N7" i="2"/>
  <c r="P7" i="2" s="1"/>
  <c r="S6" i="2"/>
  <c r="R6" i="2"/>
  <c r="O6" i="2"/>
  <c r="N19" i="2"/>
  <c r="N18" i="2" s="1"/>
  <c r="S54" i="2"/>
  <c r="S53" i="2" s="1"/>
  <c r="S20" i="2"/>
  <c r="S18" i="2" s="1"/>
  <c r="P6" i="2"/>
  <c r="S9" i="2" l="1"/>
  <c r="Q9" i="2"/>
  <c r="Q8" i="2" s="1"/>
  <c r="N8" i="2"/>
  <c r="P9" i="2"/>
  <c r="P8" i="2" s="1"/>
  <c r="Q14" i="2"/>
  <c r="Q13" i="2" s="1"/>
  <c r="S14" i="2"/>
  <c r="S13" i="2" s="1"/>
  <c r="N13" i="2"/>
  <c r="S34" i="2"/>
  <c r="Q34" i="2"/>
  <c r="Q29" i="2" s="1"/>
  <c r="N29" i="2"/>
  <c r="P34" i="2"/>
  <c r="P29" i="2" s="1"/>
  <c r="BB55" i="2"/>
  <c r="BK55" i="2" s="1"/>
  <c r="T55" i="2"/>
  <c r="N75" i="2"/>
  <c r="S76" i="2"/>
  <c r="S75" i="2" s="1"/>
  <c r="Q76" i="2"/>
  <c r="Q75" i="2" s="1"/>
  <c r="P76" i="2"/>
  <c r="P50" i="2"/>
  <c r="P49" i="2" s="1"/>
  <c r="BD79" i="2"/>
  <c r="BK79" i="2" s="1"/>
  <c r="Q54" i="2"/>
  <c r="Q53" i="2" s="1"/>
  <c r="N53" i="2"/>
  <c r="P54" i="2"/>
  <c r="Q61" i="2"/>
  <c r="Q60" i="2" s="1"/>
  <c r="N60" i="2"/>
  <c r="S61" i="2"/>
  <c r="S60" i="2" s="1"/>
  <c r="P61" i="2"/>
  <c r="Q85" i="2"/>
  <c r="Q84" i="2" s="1"/>
  <c r="P85" i="2"/>
  <c r="S85" i="2"/>
  <c r="S84" i="2" s="1"/>
  <c r="N84" i="2"/>
  <c r="T50" i="2"/>
  <c r="S82" i="2"/>
  <c r="S81" i="2" s="1"/>
  <c r="P82" i="2"/>
  <c r="Q78" i="2"/>
  <c r="Q77" i="2" s="1"/>
  <c r="N77" i="2"/>
  <c r="S78" i="2"/>
  <c r="S77" i="2" s="1"/>
  <c r="P78" i="2"/>
  <c r="S68" i="2"/>
  <c r="P68" i="2"/>
  <c r="Q68" i="2"/>
  <c r="S74" i="2"/>
  <c r="S73" i="2" s="1"/>
  <c r="Q74" i="2"/>
  <c r="Q73" i="2" s="1"/>
  <c r="P74" i="2"/>
  <c r="N73" i="2"/>
  <c r="Q7" i="2"/>
  <c r="P14" i="2"/>
  <c r="P20" i="2"/>
  <c r="N6" i="2"/>
  <c r="T5" i="2"/>
  <c r="AZ3" i="2"/>
  <c r="N49" i="2"/>
  <c r="Q82" i="2"/>
  <c r="S52" i="2"/>
  <c r="S51" i="2" s="1"/>
  <c r="P52" i="2"/>
  <c r="P83" i="2"/>
  <c r="Q83" i="2"/>
  <c r="S44" i="2"/>
  <c r="S43" i="2" s="1"/>
  <c r="P44" i="2"/>
  <c r="Q44" i="2"/>
  <c r="Q43" i="2" s="1"/>
  <c r="N43" i="2"/>
  <c r="T9" i="2"/>
  <c r="S8" i="2"/>
  <c r="N11" i="2"/>
  <c r="S12" i="2"/>
  <c r="S11" i="2" s="1"/>
  <c r="P12" i="2"/>
  <c r="Q12" i="2"/>
  <c r="Q11" i="2" s="1"/>
  <c r="N23" i="2"/>
  <c r="P24" i="2"/>
  <c r="Q24" i="2"/>
  <c r="Q23" i="2" s="1"/>
  <c r="S24" i="2"/>
  <c r="S23" i="2" s="1"/>
  <c r="S29" i="2"/>
  <c r="T34" i="2"/>
  <c r="P36" i="2"/>
  <c r="Q36" i="2"/>
  <c r="Q35" i="2" s="1"/>
  <c r="S36" i="2"/>
  <c r="S35" i="2" s="1"/>
  <c r="N35" i="2"/>
  <c r="T63" i="2"/>
  <c r="S62" i="2"/>
  <c r="Q65" i="2"/>
  <c r="Q64" i="2" s="1"/>
  <c r="N64" i="2"/>
  <c r="S65" i="2"/>
  <c r="S64" i="2" s="1"/>
  <c r="P65" i="2"/>
  <c r="T27" i="2"/>
  <c r="T76" i="2" l="1"/>
  <c r="P75" i="2"/>
  <c r="BB62" i="2"/>
  <c r="BK62" i="2" s="1"/>
  <c r="T62" i="2"/>
  <c r="T36" i="2"/>
  <c r="P35" i="2"/>
  <c r="P23" i="2"/>
  <c r="T24" i="2"/>
  <c r="P43" i="2"/>
  <c r="T44" i="2"/>
  <c r="Q81" i="2"/>
  <c r="T65" i="2"/>
  <c r="P64" i="2"/>
  <c r="P11" i="2"/>
  <c r="T12" i="2"/>
  <c r="BB8" i="2"/>
  <c r="BK8" i="2" s="1"/>
  <c r="T8" i="2"/>
  <c r="T83" i="2"/>
  <c r="BF81" i="2" s="1"/>
  <c r="BB3" i="2"/>
  <c r="BK3" i="2" s="1"/>
  <c r="T3" i="2"/>
  <c r="P18" i="2"/>
  <c r="T20" i="2"/>
  <c r="Q6" i="2"/>
  <c r="T7" i="2"/>
  <c r="T74" i="2"/>
  <c r="P73" i="2"/>
  <c r="T68" i="2"/>
  <c r="BB64" i="2" s="1"/>
  <c r="T78" i="2"/>
  <c r="P77" i="2"/>
  <c r="T82" i="2"/>
  <c r="P81" i="2"/>
  <c r="T49" i="2"/>
  <c r="BB49" i="2"/>
  <c r="BK49" i="2" s="1"/>
  <c r="BB29" i="2"/>
  <c r="BK29" i="2" s="1"/>
  <c r="T29" i="2"/>
  <c r="T52" i="2"/>
  <c r="P51" i="2"/>
  <c r="P13" i="2"/>
  <c r="T14" i="2"/>
  <c r="P84" i="2"/>
  <c r="T85" i="2"/>
  <c r="P60" i="2"/>
  <c r="T61" i="2"/>
  <c r="P53" i="2"/>
  <c r="T54" i="2"/>
  <c r="T75" i="2" l="1"/>
  <c r="BB75" i="2"/>
  <c r="BK75" i="2" s="1"/>
  <c r="BB53" i="2"/>
  <c r="BK53" i="2" s="1"/>
  <c r="T53" i="2"/>
  <c r="T60" i="2"/>
  <c r="BB60" i="2"/>
  <c r="BK60" i="2" s="1"/>
  <c r="T84" i="2"/>
  <c r="BB84" i="2"/>
  <c r="BK84" i="2" s="1"/>
  <c r="T13" i="2"/>
  <c r="BB13" i="2"/>
  <c r="BK13" i="2" s="1"/>
  <c r="BB51" i="2"/>
  <c r="BK51" i="2" s="1"/>
  <c r="T51" i="2"/>
  <c r="BB81" i="2"/>
  <c r="BK81" i="2" s="1"/>
  <c r="T81" i="2"/>
  <c r="T77" i="2"/>
  <c r="BB77" i="2"/>
  <c r="BK77" i="2" s="1"/>
  <c r="T6" i="2"/>
  <c r="BH6" i="2"/>
  <c r="BK6" i="2" s="1"/>
  <c r="BB18" i="2"/>
  <c r="BK18" i="2" s="1"/>
  <c r="T18" i="2"/>
  <c r="AF64" i="2"/>
  <c r="T64" i="2"/>
  <c r="BB43" i="2"/>
  <c r="BK43" i="2" s="1"/>
  <c r="T43" i="2"/>
  <c r="BB23" i="2"/>
  <c r="BK23" i="2" s="1"/>
  <c r="T23" i="2"/>
  <c r="BK64" i="2"/>
  <c r="BB73" i="2"/>
  <c r="BK73" i="2" s="1"/>
  <c r="T73" i="2"/>
  <c r="BB11" i="2"/>
  <c r="BK11" i="2" s="1"/>
  <c r="T11" i="2"/>
  <c r="BB35" i="2"/>
  <c r="BK35" i="2" s="1"/>
  <c r="T35" i="2"/>
</calcChain>
</file>

<file path=xl/sharedStrings.xml><?xml version="1.0" encoding="utf-8"?>
<sst xmlns="http://schemas.openxmlformats.org/spreadsheetml/2006/main" count="699" uniqueCount="490">
  <si>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</si>
  <si>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</si>
  <si>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</si>
  <si>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</si>
  <si>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</si>
  <si>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</si>
  <si>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</si>
  <si>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</si>
  <si>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</si>
  <si>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</si>
  <si>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</si>
  <si>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</si>
  <si>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</si>
  <si>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</si>
  <si>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</si>
  <si>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</si>
  <si>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</si>
  <si>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</si>
  <si>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</si>
  <si>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</si>
  <si>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</si>
  <si>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</si>
  <si>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</si>
  <si>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</si>
  <si>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</si>
  <si>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</si>
  <si>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</si>
  <si>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</si>
  <si>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</si>
  <si>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</si>
  <si>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</si>
  <si>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</si>
  <si>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</si>
  <si>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</si>
  <si>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</si>
  <si>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</si>
  <si>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</si>
  <si>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</si>
  <si>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</si>
  <si>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</si>
  <si>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</si>
  <si>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</si>
  <si>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</si>
  <si>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</si>
  <si>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</si>
  <si>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</si>
  <si>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</si>
  <si>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</si>
  <si>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</si>
  <si>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</si>
  <si>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</si>
  <si>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</si>
  <si>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</si>
  <si>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</si>
  <si>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</si>
  <si>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</si>
  <si>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</si>
  <si>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</si>
  <si>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</si>
  <si>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</si>
  <si>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</si>
  <si>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</si>
  <si>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</si>
  <si>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</si>
  <si>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</si>
  <si>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</si>
  <si>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</si>
  <si>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</si>
  <si>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</si>
  <si>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</si>
  <si>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</si>
  <si>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</si>
  <si>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</si>
  <si>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</si>
  <si>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</si>
  <si>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</si>
  <si>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</si>
  <si>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</si>
  <si>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</si>
  <si>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</si>
  <si>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</si>
  <si>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</si>
  <si>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</si>
  <si>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</si>
  <si>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</si>
  <si>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</si>
  <si>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</si>
  <si>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</si>
  <si>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</si>
  <si>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</si>
  <si>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</si>
  <si>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</si>
  <si>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</si>
  <si>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</si>
  <si>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</si>
  <si>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</si>
  <si>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</si>
  <si>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</si>
  <si>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</si>
  <si>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</si>
  <si>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</si>
  <si>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</si>
  <si>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</si>
  <si>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</si>
  <si>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</si>
  <si>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</si>
  <si>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</si>
  <si>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</si>
  <si>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</si>
  <si>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</si>
  <si>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</si>
  <si>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</si>
  <si>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</si>
  <si>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</si>
  <si>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</si>
  <si>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</si>
  <si>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</si>
  <si>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</si>
  <si>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</si>
  <si>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</si>
  <si>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</si>
  <si>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</si>
  <si>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</si>
  <si>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</si>
  <si>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</si>
  <si>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</si>
  <si>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</si>
  <si>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</si>
  <si>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</si>
  <si>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</si>
  <si>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</si>
  <si>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</si>
  <si>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</si>
  <si>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</si>
  <si>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</si>
  <si>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</si>
  <si>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</si>
  <si>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</si>
  <si>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</si>
  <si>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</si>
  <si>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</si>
  <si>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</si>
  <si>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</si>
  <si>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</si>
  <si>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</si>
  <si>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</si>
  <si>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</si>
  <si>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</si>
  <si>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</si>
  <si>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</si>
  <si>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</si>
  <si>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</si>
  <si>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</si>
  <si>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</si>
  <si>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</si>
  <si>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</si>
  <si>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</si>
  <si>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</si>
  <si>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</si>
  <si>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</si>
  <si>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</si>
  <si>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</si>
  <si>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</si>
  <si>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</si>
  <si>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</si>
  <si>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</si>
  <si>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</si>
  <si>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</si>
  <si>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</si>
  <si>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</si>
  <si>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</si>
  <si>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</si>
  <si>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</si>
  <si>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</si>
  <si>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</si>
  <si>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</si>
  <si>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</si>
  <si>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</si>
  <si>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</si>
  <si>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</si>
  <si>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</si>
  <si>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</si>
  <si>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</si>
  <si>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</si>
  <si>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</si>
  <si>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</si>
  <si>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</si>
  <si>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</si>
  <si>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</si>
  <si>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</si>
  <si>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</si>
  <si>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</si>
  <si>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</si>
  <si>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</si>
  <si>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</si>
  <si>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</si>
  <si>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</si>
  <si>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</si>
  <si>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</si>
  <si>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</si>
  <si>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</si>
  <si>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</si>
  <si>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</si>
  <si>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</si>
  <si>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</si>
  <si>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</si>
  <si>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</si>
  <si>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</si>
  <si>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</si>
  <si>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</si>
  <si>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</si>
  <si>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</si>
  <si>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</si>
  <si>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</si>
  <si>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</si>
  <si>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</si>
  <si>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</si>
  <si>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</si>
  <si>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</si>
  <si>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</si>
  <si>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</si>
  <si>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</si>
  <si>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</si>
  <si>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</si>
  <si>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</si>
  <si>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</si>
  <si>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</si>
  <si>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</si>
  <si>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</si>
  <si>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</si>
  <si>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</si>
  <si>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</si>
  <si>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</si>
  <si>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</si>
  <si>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</si>
  <si>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</si>
  <si>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</si>
  <si>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</si>
  <si>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</si>
  <si>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</si>
  <si>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</si>
  <si>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</si>
  <si>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</si>
  <si>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</si>
  <si>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</si>
  <si>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</si>
  <si>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</si>
  <si>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</si>
  <si>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</si>
  <si>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</si>
  <si>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</si>
  <si>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</si>
  <si>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</si>
  <si>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</si>
  <si>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</si>
  <si>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</si>
  <si>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</si>
  <si>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</si>
  <si>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</si>
  <si>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</si>
  <si>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</si>
  <si>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</si>
  <si>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</si>
  <si>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</si>
  <si>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</si>
  <si>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</si>
  <si>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</si>
  <si>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</si>
  <si>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</si>
  <si>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</si>
  <si>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</si>
  <si>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</si>
  <si>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</si>
  <si>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</si>
  <si>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</si>
  <si>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</si>
  <si>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</si>
  <si>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</si>
  <si>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</si>
  <si>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</si>
  <si>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</si>
  <si>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</si>
  <si>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</si>
  <si>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</si>
  <si>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</si>
  <si>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</si>
  <si>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</si>
  <si>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</si>
  <si>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</si>
  <si>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</si>
  <si>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</si>
  <si>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</si>
  <si>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</si>
  <si>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</si>
  <si>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</si>
  <si>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</si>
  <si>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</si>
  <si>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</si>
  <si>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</si>
  <si>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</si>
  <si>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</si>
  <si>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</si>
  <si>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</si>
  <si>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</si>
  <si>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</si>
  <si>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</si>
  <si>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</si>
  <si>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</si>
  <si>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</si>
  <si>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</si>
  <si>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</si>
  <si>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</si>
  <si>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</si>
  <si>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</si>
  <si>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</si>
  <si>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</si>
  <si>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</si>
  <si>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</si>
  <si>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</si>
  <si>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</si>
  <si>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</si>
  <si>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</si>
  <si>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</si>
  <si>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</si>
  <si>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</si>
  <si>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</si>
  <si>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</si>
  <si>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</si>
  <si>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</si>
  <si>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</si>
  <si>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</si>
  <si>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</si>
  <si>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2 в части монтажа ответвительной арматуры в точке врезки (объем реконструкции уточнить при проектировании).</t>
  </si>
  <si>
    <t>ЛРЭС</t>
  </si>
  <si>
    <t>41711841 (ЦЭС-16748/2018)</t>
  </si>
  <si>
    <t>41719155 (ЦЭС-16857/2018)</t>
  </si>
  <si>
    <t>41730420 (ЦЭС-16927/2018)</t>
  </si>
  <si>
    <t>41730987 (ЦЭС-16934/2018)</t>
  </si>
  <si>
    <t>Шевляков Геннадий Михайлович</t>
  </si>
  <si>
    <t>Лунев Алексей Алексеевич</t>
  </si>
  <si>
    <t>Сивакова Елена Викторовна</t>
  </si>
  <si>
    <t>Одинцов Евгений Александрович</t>
  </si>
  <si>
    <t>Курская обл., р-н Курский г. - с. Полянское</t>
  </si>
  <si>
    <t>Курская обл., Курский р-н, х. Кислино, уч. :46:11:170607:1858</t>
  </si>
  <si>
    <t>Курская обл., Октябрьский р-н, д. Катырино. Д. 122</t>
  </si>
  <si>
    <t>Курская обл., Курский р-н, д. Александровка, кад.:46:11:120401:69</t>
  </si>
  <si>
    <t>строительство воздушной линии электропередачи 0,4 кВ самонесущим изолированным проводом – ответвления протяженностью 0,2 км от опоры № 2-4 существующей ВЛ-0,4 кВ № 2 до границы земельного участка заявителя, с увеличением протяженности существующей           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</si>
  <si>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0,37 км от опоры № 8 существующей ВЛ-0,4 кВ № 1 до границы земельного участка заявителя, с увеличением протяженности существующей            ВЛ-0,4 кВ (марку и сечение провода, протяженность уточнить при проектировании).</t>
  </si>
  <si>
    <t>Объем строительства в Ц-15911, Ц-15908 и т.д. (Очередь 112 Юго-запад)
Аналог. Ц-15911 и Ц-16748.</t>
  </si>
  <si>
    <t>Объем строительства в Ц-16443 (Очередь 116 льготники до 15 кВт)
Аналог. Ц-16857 и Ц-16443.</t>
  </si>
  <si>
    <t>ВЛ-0,4 кВ № 2 (инв. № 8695)</t>
  </si>
  <si>
    <t>41697792 (ЗЭС-3533/2018)</t>
  </si>
  <si>
    <t>Администрация города Льгова Курской области</t>
  </si>
  <si>
    <t>Курская обл., г.Льгова,ул.М.Горького</t>
  </si>
  <si>
    <t>строительство КЛ-0,4 кВ  протяженностью 0,15 км от ТП-10/0,4 кВ № 15 до ВРУ-0,4 кВ объекта заявителя (марку и сечение кабеля, протяженность уточнить при проектировании).</t>
  </si>
  <si>
    <t>реконструкция существующей ТП-10/0,4 кВ № 15 в части монтажа дополнительного линейного коммутационного аппарата 0,4 кВ (объем реконструкции уточнить при проектировании).</t>
  </si>
  <si>
    <t>строительство воздушной линии электропередачи 0,4 кВ самонесущим изолированным проводом - ответвления протяженностью 0,6 км от опоры № 7  ВЛ-0,4 кВ № 1 до границы земельного участка заявителя  (в том числе 0,6 км по техническим условиям Ц-15911).</t>
  </si>
  <si>
    <t>реконструкция существующей ВЛ-0,4 кВ № 1 в части монтажа ответвительной арматуры к опоре в точке врезки (в том числе по техническим условиям Ц-15911).</t>
  </si>
  <si>
    <t>реконструкция существующей ВЛ-0,4 кВ № 3 в части монтажа ответвительной арматуры в точке врезки в том числе по ТУ Ц-16443.</t>
  </si>
  <si>
    <t>строительство воздушной линии электропередачи 0,4 кВ самонесущим изолированным проводом – ответвления протяженностью 0,12 км от опоры № 4 существующей ВЛ-0,4 кВ № 3 до границы земельного участка заявителя, в том числе 0,12 км по ТУ Ц-16443.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</si>
  <si>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120 льготники (Юго-запад)») 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</si>
  <si>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</si>
  <si>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</si>
  <si>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</si>
  <si>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</si>
  <si>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</si>
  <si>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</si>
  <si>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</si>
  <si>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</si>
  <si>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</si>
  <si>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Строительство КЛ-0,4 кВ, км</t>
  </si>
  <si>
    <t>41748517 (ЗЭС-3603/2018)</t>
  </si>
  <si>
    <t>Косоголова Валентина Алексеевна</t>
  </si>
  <si>
    <t>Курская обл., Льговский р-он, Густомойский с/с</t>
  </si>
  <si>
    <t>реконструкция существующей ВЛ-0,4 кВ № 1 ТП-10/0,4 кВ № 222 в части монтажа одного дополнительного провода протяженностью 0,16 км на участке в пролетах опор №№3…7 и монтажа двух дополнительных проводов протяженностью 0,04 км на участке в пролетах опор №№7…8, с заменой одной опоры № 6 (объем реконструкции уточнить при проектировании).</t>
  </si>
  <si>
    <t>0,16 с заменой 1-ой опоры</t>
  </si>
  <si>
    <t>41736263 (ЦЭС-16991/2018)</t>
  </si>
  <si>
    <t>Озеров Владимир Александрович</t>
  </si>
  <si>
    <t>Курская обл., Курский р-н, х. Духовец, ул. 2-я Солнечная, 26</t>
  </si>
  <si>
    <t>строительство воздушной линии электропередачи 0,4 кВ самонесущим изолированным проводом – ответвления протяженностью 0,45 км от опоры №5 существующей ВЛ-0,4кВ №2 до границы земельного участка заявителя (номер опоры, марку и сечение провода, протяженность уточнить при проектировании).                                                                   
10.2.	 Строительство новых подстанций: 	нет.
10.3.	Увеличение сечения проводов и кабелей:	нет.
10.4.	 Замена или увеличение мощности трансформаторов:	нет.
10.5.	 Расширение распределительных устройств: монтаж дополнительного коммутационного аппарата проектируемой ВЛ-0,4 кВ отходящей от ТП-10/0,4 кВ         № 021 (тип и технические характеристики коммутационного аппарата уточнить при проектировании).</t>
  </si>
  <si>
    <t>реконструкция существующей ВЛ-0,4 кВ № 2 ТП-10/0,4 кВ №021 в части монтажа совместной подвеской проектируемой ВЛ-0,4 кВ, выполненной самонесущим изолированным проводом на участке протяженностью  0,15 км от опоры №1 до опоры №5 (объем реконструкции уточнить при проектировании).</t>
  </si>
  <si>
    <t>реконструкция существующей ВЛ-0,4 кВ в части монтажа совместной подвеской проектируемой ВЛ-0,4 кВ, выполненной самонесущим изолированным проводом на участке протяженностью  0,15 км</t>
  </si>
  <si>
    <t>41732978 (ЦЭС-16902/2018)</t>
  </si>
  <si>
    <t>Распопова Ольга Робертовна</t>
  </si>
  <si>
    <t>Курская обл., г. Курск, снт "Цветово", уч. 104</t>
  </si>
  <si>
    <t>строительство ВЛЗ протяженностью 0,01 км (в том числе 0,01 км по ТУ Ц-16904);
- монтаж линейного разъединителя 10 кВ (в том числе по ТУ Ц-16904);
- строительство ВЛИ-0,4 кВ протяженностью 0,2 км (в том числе 0,16 км по техническим условиям Ц-16904).
Строительство КТП 100 кВА (тип ТП, мощность трансформатора, схемы соединений РУ-10 кВ и РУ-0,4 кВ, количество и параметры оборудования уточнить при проектировании) (в том числе по техническим условиям Ц-16904).</t>
  </si>
  <si>
    <t>реконструкция существующей ВЛ-10 кВ № 412.06 в части монтажа ответвительной арматуры в точке врезки (объем реконструкции уточнить при проектировании) (в том числе по техническим условиям Ц-16904).</t>
  </si>
  <si>
    <t>Остальной объем строительства в Ц-16904 (Очередь 120)</t>
  </si>
  <si>
    <t>41735977 (ЦЭС-16981/2018)</t>
  </si>
  <si>
    <t>Разенков Александр Иванович</t>
  </si>
  <si>
    <t>Курская обл., г. Курск, снт "Цветово", уч. 96</t>
  </si>
  <si>
    <t>строительство ВЛЗ-10 кВ протяженностью 0,01 км (в том числе 0,01 км по техническим условиям Ц-16904);
- монтаж линейного разъединителя 10 кВ (в том числе по ТУ Ц-16904);
- строительство ВЛИ-0,4 кВ протяженностью 0,05 км(в том числе 0,05 км по ТУ Ц-16904).
Строительство КТП 100 кВА (в том числе по ТУ Ц-16904).</t>
  </si>
  <si>
    <t>Объем строительства в Ц-16904 (Очередь 120)</t>
  </si>
  <si>
    <t>41736461 (ЦЭС-16990/2018)</t>
  </si>
  <si>
    <t>Бледнова Ольга Анатольевна</t>
  </si>
  <si>
    <t>Курская обл., Курский р-н, с/т Цветово, уч. №118</t>
  </si>
  <si>
    <t>строительство ВЛЗ-10 кВ протяженностью 0,01 км (в том числе 0,01 км по ТУ Ц-16904);
- монтаж линейного разъединителя 10 кВ (в том числе по ТУ Ц-16904);
- строительство ВЛИ-0,4 кВ протяженностью 0,09 км
Строительство КТП 100 кВА (тип ТП, мощность трансформатора, схемы соединений РУ-10 кВ и РУ-0,4 кВ, количество и параметры оборудования уточнить при проектировании) (в том числе по техническим условиям Ц-16904).</t>
  </si>
  <si>
    <t>41741468 (ЦЭС-16995/2018)</t>
  </si>
  <si>
    <t>Макарова Валентина Ивановна</t>
  </si>
  <si>
    <t>Курская обл., г. Курск, снт "Цветово", уч. 115</t>
  </si>
  <si>
    <t>строительство ВЛЗ-10 кВ протяженностью 0,01 км (в том числе 0,01 км по ТУ Ц-16904);
- монтаж линейного разъединителя 10 кВ  (в том числе по ТУ Ц-16904);
- строительство ВЛИ-0,4 кВ протяженностью 0,17 км (в том числе 0,09 км по ТУ Ц-16990).
Строительство КТП 100 кВА (тип ТП, мощность трансформатора, схемы соединений РУ-10 кВ и РУ-0,4 кВ, количество и параметры оборудования уточнить при проектировании) (в том числе по техническим условиям Ц-16904).</t>
  </si>
  <si>
    <t>Аналог. Ц-16995 и Ц-17034.
Остальной объем строительства в Ц-16904 (Очередь 120) и Ц-16990 (Очередь 121)</t>
  </si>
  <si>
    <t>41736416 (ЦЭС-16997/2018)</t>
  </si>
  <si>
    <t>Гордеев Роман Николаевич</t>
  </si>
  <si>
    <t>Курская обл., г. Курск, снт "Цветово", уч. 99</t>
  </si>
  <si>
    <t>строительство ВЛЗ-10 кВ протяженностью 0,01 км (в том числе 0,01 км по ТУ Ц-16904);
- монтаж линейного разъединителя 10 кВ  (в том числе по ТУ Ц-16904);
- строительство ВЛИ-0,4 кВ протяженностью 0,05 км  (в том числе 0,05 км по ТУ Ц-16904).
 Строительство КТП 100 кВА (в том числе по техническим условиям Ц-16904).</t>
  </si>
  <si>
    <t>Аналог. Ц-17032, Ц-17012, Ц-16997 и Ц-16904.
Объем строительства в Ц-16904 (Очередь 120)</t>
  </si>
  <si>
    <t>41736401 (ЦЭС-16999/2018)</t>
  </si>
  <si>
    <t>Хорошилова Наталья Николаевна</t>
  </si>
  <si>
    <t>Курская обл., г. Курск, снт "Цветово", уч. 144</t>
  </si>
  <si>
    <t>строительство ВЛЗ-10 кВ протяженностью 0,01 км (в том числе 0,01 км по ТУ Ц-16904);
- монтаж линейного разъединителя 10 кВ  (в том числе по ТУ Ц-16904);
- строительство ВЛИ-0,4 кВ протяженностью 0,15 км  (в том числе 0,05 км по ТУ Ц-16990).
 Строительство КТП 100 кВА (в том числе по техническим условиям Ц-16904).</t>
  </si>
  <si>
    <t>Остальной объем строительства в Ц-16904 (Очередь 120) и Ц-16990 (Очередь 121)</t>
  </si>
  <si>
    <t>41736395 (ЦЭС-17000/2018)</t>
  </si>
  <si>
    <t>Зайцева Татьяна Николаевна</t>
  </si>
  <si>
    <t>Курская обл., г. Курск, снт "Цветово", уч. 92</t>
  </si>
  <si>
    <t>строительство ВЛЗ 10 кВ  0,01 км,в том числе 0,01 км по ТУ Ц-16904;
- монтаж линейного разъединителя 10 кВ (в том числе по ТУ Ц-16904);
- строительство ВЛИ-0,4 кВ протяженностью 0,16 км (в том числе 0,16 км по техническим условиям Ц-16904 и Ц-16902.
  Строительство КТП 100 кВА (в том числе по ТУ Ц-16904).</t>
  </si>
  <si>
    <t>Объем строительства в Ц-16904 (Очередь 120) и Ц-16902 (Очередь 121)</t>
  </si>
  <si>
    <t>41741480 (ЦЭС-17002/2018)</t>
  </si>
  <si>
    <t>Копылов Александр Александрович</t>
  </si>
  <si>
    <t>Курская обл., Курск, снт "Цветово", уч. 145</t>
  </si>
  <si>
    <t>строительство ВЛЗ 10 кВ  0,01 км,в том числе 0,01 км по ТУ Ц-16904;
- монтаж линейного разъединителя 10 кВ (в том числе по ТУ Ц-16904);
- строительство ВЛИ-0,4 кВ протяженностью 0,18 км (в том числе 0,18 км по техническим условиям Ц-17003.
  Строительство КТП 100 кВА (в том числе по ТУ Ц-16904).</t>
  </si>
  <si>
    <t>Аналог. Ц-17002, Ц-17003, Ц-17011, Ц-17016 и Ц-17029.
Объем строительства в Ц-16904 (Очередь 120) и Ц-17003 (Очередь 121)</t>
  </si>
  <si>
    <t>41742183 (ЦЭС-17003/2018)</t>
  </si>
  <si>
    <t>Чаплыгин Евгений Георгиевич</t>
  </si>
  <si>
    <t>Курская обл., Курский р-н, снт "Цветово", уч. №151</t>
  </si>
  <si>
    <t>строительство ВЛЗ-10 кВ протяженностью 0,01 км от опоры № 5-28 ВЛ-10 кВ № 412.06 до проектируемой ТП-10/0,4 кВ   (в том числе 0,01 км по техническим условиям Ц-16904);
- монтаж линейного разъединителя 10 кВ(в том числе по техническим условиям Ц-16904);
- строительство ВЛИ-0,4 кВ протяженностью 0,33 км (в том числе 0,15 км по техническим условиям Ц-16999).
Строительство КТП 100 кВА (тип ТП, мощность трансформатора, схемы соединений РУ-10 кВ и РУ-0,4 кВ, количество и параметры оборудования уточнить при проектировании) (в том числе по техническим условиям Ц-16904).</t>
  </si>
  <si>
    <t>Аналог. Ц-17002, Ц-17003, Ц-17011, Ц-17016 и Ц-17029.
Остальной объем строительства в Ц-16904 (Очередь 120) и Ц-16999 (Очередь 121)</t>
  </si>
  <si>
    <t>41742244 (ЦЭС-17004/2018)</t>
  </si>
  <si>
    <t>Крайзингер Людмила Дмитриевна</t>
  </si>
  <si>
    <t>Курская обл., . Курск, снт "Цветово", уч. 123</t>
  </si>
  <si>
    <t>строительство ВЛЗ 10 кВ  0,01 км,в том числе 0,01 км по ТУ Ц-16904;
- монтаж линейного разъединителя 10 кВ (в том числе по ТУ Ц-16904);
- строительство ВЛИ-0,4 кВ протяженностью 0,16 км (в том числе 0,16 км по техническим условиям Ц-17007.
  Строительство КТП 100 кВА (в том числе по ТУ Ц-16904).</t>
  </si>
  <si>
    <t>реконструкция существующей ВЛ-10 кВ № 412.06 в части монтажа ответвительной арматуры в точке врезки (объем реконструкции уточнить при проектировании), (в том числе по техническим условиям Ц-16904).</t>
  </si>
  <si>
    <t>Аналог. Ц-17004 и Ц-17007.
Остальной объем строительства в Ц-16904 (Очередь 120) и Ц-17007 (Очередь 121)</t>
  </si>
  <si>
    <t>41742287 (ЦЭС-17006/2018)</t>
  </si>
  <si>
    <t>Добромирова Мария Михайловна</t>
  </si>
  <si>
    <t>Курская обл., г. Курск, снт "Цветово", уч. 107</t>
  </si>
  <si>
    <t>строительство ВЛЗ 10 кВ  0,01 км,в том числе 0,01 км по ТУ Ц-16904;
- монтаж линейного разъединителя 10 кВ (в том числе по ТУ Ц-16904);
- строительство ВЛИ-0,4 кВ протяженностью 0,16 км (в том числе 0,2 км по техническим условиям Ц-16902.
  Строительство КТП 100 кВА (в том числе по ТУ Ц-16904).</t>
  </si>
  <si>
    <t>Аналог. Ц-17006 и Ц-17008.
Остальной объем строительства в Ц-16904 (Очередь 120) и Ц-16902 (Очередь 121)</t>
  </si>
  <si>
    <t>41742321 (ЦЭС-17007/2018)</t>
  </si>
  <si>
    <t>Могилев Виктор Дмитриевич</t>
  </si>
  <si>
    <t>Курская обл., Курский р-н, снт "Цветово", уч. №128</t>
  </si>
  <si>
    <t>строительство ВЛЗ 10 кВ  0,01 км,в том числе 0,01 км по ТУ Ц-16904;
- монтаж линейного разъединителя 10 кВ (в том числе по ТУ Ц-16904);
- строительство ВЛИ-0,4 кВ протяженностью 0,25 км (в том числе 0,17 км по техническим условиям Ц-16995.
  Строительство КТП 100 кВА (в том числе по ТУ Ц-16904).</t>
  </si>
  <si>
    <t>реконструкция существующей ВЛ-10 кВ № 412.06 в части монтажа ответвительной арматуры в точке врезки (объем реконструкции уточнить при проектировании), в том числе по техническим условиям Ц-16904.</t>
  </si>
  <si>
    <t>Аналог. Ц-17004 и Ц-17007.
Остальной объем строительства в Ц-16904 (Очередь 120) и Ц-16995 (Очередь 121)</t>
  </si>
  <si>
    <t>41739680 (ЦЭС-17008/2018)</t>
  </si>
  <si>
    <t>Самохвалов Иван Алексеевич</t>
  </si>
  <si>
    <t>Курская обл., Курский р-н, снт "Цветово", уч. 105</t>
  </si>
  <si>
    <t>строительство ВЛЗ 10 кВ  0,01 км,в том числе 0,01 км по ТУ Ц-16904;
- монтаж линейного разъединителя 10 кВ (в том числе по ТУ Ц-16904);
- строительство ВЛИ-0,4 кВ протяженностью 0,22 км (в том числе 0,22 км по техническим условиям Ц-17006.
  Строительство КТП 100 кВА (в том числе по ТУ Ц-16904).</t>
  </si>
  <si>
    <t>Аналог. Ц-17006 и Ц-17008.
Остальной объем строительства в Ц-16904 (Очередь 120) и Ц-17006 (Очередь 121)</t>
  </si>
  <si>
    <t>41742333 (ЦЭС-17011/2018)</t>
  </si>
  <si>
    <t>Гуторова Наталья Николаевна</t>
  </si>
  <si>
    <t>Курская обл., Курский р-н, снт "Цветово", уч. №135</t>
  </si>
  <si>
    <t>строительство ВЛЗ 10 кВ  0,01 км,в том числе 0,01 км по ТУ Ц-16904;
- монтаж линейного разъединителя 10 кВ (в том числе по ТУ Ц-16904);
- строительство ВЛИ-0,4 кВ протяженностью 0,3 км (в том числе 0,3 км по техническим условиям Ц-17003.
  Строительство КТП 100 кВА (в том числе по ТУ Ц-16904).</t>
  </si>
  <si>
    <t>41742419 (ЦЭС-17012/2018)</t>
  </si>
  <si>
    <t>Панькова Тамара Степановна</t>
  </si>
  <si>
    <t>строительство ВЛЗ 10 кВ  0,01 км,в том числе 0,01 км по ТУ Ц-16904;
- монтаж линейного разъединителя 10 кВ (в том числе по ТУ Ц-16904);
- строительство ВЛИ-0,4 кВ протяженностью 0,13 км (в том числе 0,13 км по техническим условиям Ц-16904.
  Строительство КТП 100 кВА (в том числе по ТУ Ц-16904).</t>
  </si>
  <si>
    <t>41743846 (ЦЭС-17016/2018)</t>
  </si>
  <si>
    <t>Ледовская Валентина Власовна</t>
  </si>
  <si>
    <t>Курская обл., г. Курск, снт "Цветово", уч. 137</t>
  </si>
  <si>
    <t>строительство ВЛЗ 10 кВ  0,01 км,в том числе 0,01 км по ТУ Ц-16904;
- монтаж линейного разъединителя 10 кВ (в том числе по ТУ Ц-16904);
- строительство ВЛИ-0,4 кВ протяженностью 0,25 км (в том числе 0,25 км по техническим условиям Ц-17003.
  Строительство КТП 100 кВА (в том числе по ТУ Ц-16904).</t>
  </si>
  <si>
    <t>41739701 (ЦЭС-17029/2018)</t>
  </si>
  <si>
    <t>Лукина Татьяна Александровна</t>
  </si>
  <si>
    <t>Курская обл., г. Курск, снт "Цветово", уч. 141</t>
  </si>
  <si>
    <t>строительство ВЛЗ 10 кВ  0,01 км,в том числе 0,01 км по ТУ Ц-16904;
- монтаж линейного разъединителя 10 кВ (в том числе по ТУ Ц-16904);
- строительство ВЛИ-0,4 кВ протяженностью 0,15 км (в том числе 0,15 км по техническим условиям Ц-17003.
  Строительство КТП 100 кВА (в том числе по ТУ Ц-16904).</t>
  </si>
  <si>
    <t>41742475 (ЦЭС-17032/2018)</t>
  </si>
  <si>
    <t>Чередникова Инна Александровна</t>
  </si>
  <si>
    <t>Курская обл., г. Курск, снт "Цветово", уч. 95</t>
  </si>
  <si>
    <t>строительство ВЛЗ 10 кВ  0,01 км,в том числе 0,01 км по ТУ Ц-16904;
- монтаж линейного разъединителя 10 кВ (в том числе по ТУ Ц-16904);
- строительство ВЛИ-0,4 кВ протяженностью 0,09 км (в том числе 0,09 км по техническим условиям Ц-16904.
  Строительство КТП 100 кВА (в том числе по ТУ Ц-16904).</t>
  </si>
  <si>
    <t>41742516 (ЦЭС-17034/2018)</t>
  </si>
  <si>
    <t>Филон Юрий Васильевич</t>
  </si>
  <si>
    <t>Курская обл., г. Курск, снт "Цветово", уч. 116</t>
  </si>
  <si>
    <t>строительство ВЛЗ 10 кВ  0,01 км,в том числе 0,01 км по ТУ Ц-16904;
- монтаж линейного разъединителя 10 кВ (в том числе по ТУ Ц-16904);
- строительство ВЛИ-0,4 кВ протяженностью 0,14 км (в том числе 0,14 км по техническим условиям Ц-16995.
  Строительство КТП 100 кВА (в том числе по ТУ Ц-16904).</t>
  </si>
  <si>
    <t>Аналог. Ц-16995 и Ц-17034.
Объем строительства в Ц-16904 (Очередь 120) и Ц-16995 (Очередь 121)</t>
  </si>
  <si>
    <t>41744291 (ЦЭС-17039/2018)</t>
  </si>
  <si>
    <t>Симоненкова Татьяна Владимировна</t>
  </si>
  <si>
    <t>Курская обл., Курский р-н, с/т Цветово, уч. №75</t>
  </si>
  <si>
    <t>41741831 (ЦЭС-17023/2018)</t>
  </si>
  <si>
    <t>ООО "МСБ-групп"</t>
  </si>
  <si>
    <t>Курская обл.,  Курский р-н, д. 1-е Цветово, уч. 46:11:121202:595</t>
  </si>
  <si>
    <t>Строительство воздушной линии электропередачи 0,4 кВ самонесущим изолированным проводом (ВЛИ-0,4 кВ) протяженностью 0,14 км от ТП-10/0,4 кВ № 788 до границы земельного участка заявителя (марку и сечение провода, протяженность уточнить при проектировании).
10.2.	 Строительство новых подстанций:                                                                             нет.
10.3.	Увеличение сечения проводов и кабелей:	нет.
10.4.	 Замена или увеличение мощности трансформаторов:                                             нет.	
10.5.	 Расширение распределительных устройств: монтаж дополнительного коммутационного аппарата проектируемой ВЛ-0,4 кВ отходящей от ТП-10/0,4 кВ        № 788  (тип и технические характеристики коммутационного аппарата уточнить при проектировании).</t>
  </si>
  <si>
    <t>реконструкция существующей ТП-10/0,4 кВ № 788 в части адаптации шин 0,4 кВ, для стыковки с проектируемым коммутационным аппаратом (объем реконструкции уточнить при проектировании).</t>
  </si>
  <si>
    <t>МСБ. Звонок 11.2018</t>
  </si>
  <si>
    <t>41747216 (ЦЭС-17086/2018)</t>
  </si>
  <si>
    <t>Павлов Сергей Николаевич</t>
  </si>
  <si>
    <t>Курская обл., Курский р-он, Моковский с/с, д.1-я Моква, кад. 46:11:090301:0091</t>
  </si>
  <si>
    <t>строительство воздушной линии электропередачи 0,4 кВ самонесущим изолированным проводом – ответвления протяженностью 0,12 км от опоры №18 существующей ВЛ-0,4кВ №3 до границы земельного участка заявителя (номер опоры, марку и сечение провода, протяженность уточнить при проектировании).</t>
  </si>
  <si>
    <t>реконструкция существующей ВЛ-0,4кВ №3  в части монтажа ответвительной арматуры в точке врезки (объем реконструкции уточнить при проектировании).</t>
  </si>
  <si>
    <t>Монтаж АВ-0,4 кВ - 3 шт.</t>
  </si>
  <si>
    <t>Реконструкция ВЛ-0,4 кВ, км</t>
  </si>
  <si>
    <t>Реконструкция существующей ВЛ-0,4 кВ в части монтажа совместной подвеской проектируемой ВЛ-0,4 кВ, выполненной самонесущим изолированным проводом на участке протяженностью  0,15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</si>
</sst>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 applyProtection="1">
      <alignment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4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4" fontId="8" fillId="0" borderId="7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0" fontId="19" fillId="0" borderId="4" xfId="0" applyFont="1" applyFill="1" applyBorder="1" applyAlignment="1">
      <alignment horizontal="center" vertical="center" wrapText="1"/>
    </xf>
    <xf numFmtId="14" fontId="19" fillId="0" borderId="4" xfId="0" applyNumberFormat="1" applyFont="1" applyFill="1" applyBorder="1" applyAlignment="1">
      <alignment horizontal="center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14" fontId="7" fillId="0" borderId="4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168" fontId="15" fillId="0" borderId="0" xfId="0" applyNumberFormat="1" applyFont="1" applyFill="1" applyBorder="1" applyAlignment="1" applyProtection="1">
      <alignment horizontal="right" vertical="center" wrapText="1"/>
    </xf>
    <xf numFmtId="0" fontId="15" fillId="0" borderId="0" xfId="0" applyNumberFormat="1" applyFont="1" applyFill="1" applyBorder="1" applyAlignment="1" applyProtection="1">
      <alignment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14" fontId="18" fillId="0" borderId="2" xfId="0" applyNumberFormat="1" applyFont="1" applyFill="1" applyBorder="1" applyAlignment="1">
      <alignment horizontal="center" vertical="center" wrapText="1"/>
    </xf>
    <xf numFmtId="14" fontId="18" fillId="0" borderId="10" xfId="0" applyNumberFormat="1" applyFont="1" applyFill="1" applyBorder="1" applyAlignment="1">
      <alignment horizontal="center" vertical="center" wrapText="1"/>
    </xf>
    <xf numFmtId="14" fontId="18" fillId="0" borderId="6" xfId="0" applyNumberFormat="1" applyFont="1" applyFill="1" applyBorder="1" applyAlignment="1">
      <alignment horizontal="center" vertical="center" wrapText="1"/>
    </xf>
    <xf numFmtId="167" fontId="8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37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38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35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36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24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G5" sqref="G5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28.7109375" style="176" customWidth="1"/>
    <col min="5" max="5" width="24" style="176" customWidth="1"/>
    <col min="6" max="6" width="19.28515625" style="176" customWidth="1"/>
    <col min="7" max="7" width="38.140625" style="176" customWidth="1"/>
    <col min="8" max="8" width="23" style="176" customWidth="1"/>
    <col min="9" max="9" width="30.42578125" style="176" customWidth="1"/>
    <col min="10" max="10" width="98.140625" style="176" customWidth="1"/>
    <col min="11" max="11" width="85.5703125" style="176" customWidth="1"/>
    <col min="12" max="12" width="29.28515625" style="176" customWidth="1"/>
    <col min="13" max="13" width="46.7109375" style="176" customWidth="1"/>
    <col min="14" max="14" width="58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7.140625" style="176" customWidth="1"/>
    <col min="19" max="19" width="35.5703125" style="176" customWidth="1"/>
    <col min="20" max="20" width="33.7109375" style="176" customWidth="1"/>
    <col min="21" max="21" width="37.570312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56.28515625" style="176" hidden="1" customWidth="1"/>
    <col min="33" max="33" width="26.42578125" style="176" hidden="1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hidden="1" customWidth="1"/>
    <col min="39" max="39" width="27.7109375" style="176" hidden="1" customWidth="1"/>
    <col min="40" max="40" width="51.7109375" style="176" hidden="1" customWidth="1"/>
    <col min="41" max="41" width="33" style="176" hidden="1" customWidth="1"/>
    <col min="42" max="42" width="33.85546875" style="176" customWidth="1"/>
    <col min="43" max="43" width="32.28515625" style="176" customWidth="1"/>
    <col min="44" max="44" width="22.85546875" style="176" hidden="1" customWidth="1"/>
    <col min="45" max="45" width="36.7109375" style="176" hidden="1" customWidth="1"/>
    <col min="46" max="46" width="53.42578125" style="176" hidden="1" customWidth="1"/>
    <col min="47" max="47" width="33" style="176" hidden="1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1.85546875" style="176" hidden="1" customWidth="1"/>
    <col min="54" max="54" width="36.28515625" style="176" customWidth="1"/>
    <col min="55" max="55" width="29.5703125" style="176" customWidth="1"/>
    <col min="56" max="56" width="38.7109375" style="176" customWidth="1"/>
    <col min="57" max="57" width="36.28515625" style="176" customWidth="1"/>
    <col min="58" max="58" width="111.42578125" style="176" customWidth="1"/>
    <col min="59" max="59" width="33.7109375" style="176" customWidth="1"/>
    <col min="60" max="60" width="41.5703125" style="176" customWidth="1"/>
    <col min="61" max="61" width="34.140625" style="176" customWidth="1"/>
    <col min="62" max="62" width="36.42578125" style="176" customWidth="1"/>
    <col min="63" max="63" width="34.28515625" style="176" customWidth="1"/>
    <col min="64" max="64" width="53.7109375" style="176" hidden="1" customWidth="1"/>
    <col min="65" max="65" width="41.85546875" style="176" hidden="1" customWidth="1"/>
    <col min="66" max="66" width="48.7109375" style="193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70.25" customHeight="1" x14ac:dyDescent="0.95">
      <c r="A1" s="241" t="s">
        <v>360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  <c r="R1" s="241"/>
      <c r="S1" s="241"/>
      <c r="T1" s="241"/>
      <c r="U1" s="241"/>
      <c r="V1" s="241"/>
      <c r="W1" s="241"/>
      <c r="X1" s="241"/>
      <c r="Y1" s="241"/>
      <c r="Z1" s="241"/>
      <c r="AA1" s="241"/>
      <c r="AB1" s="241"/>
      <c r="AC1" s="241"/>
      <c r="AD1" s="241"/>
      <c r="AE1" s="241"/>
      <c r="AF1" s="241"/>
      <c r="AG1" s="241"/>
      <c r="AH1" s="241"/>
      <c r="AI1" s="241"/>
      <c r="AJ1" s="241"/>
      <c r="AK1" s="241"/>
      <c r="AL1" s="241"/>
      <c r="AM1" s="241"/>
      <c r="AN1" s="241"/>
      <c r="AO1" s="241"/>
      <c r="AP1" s="241"/>
      <c r="AQ1" s="241"/>
      <c r="AR1" s="241"/>
      <c r="AS1" s="241"/>
      <c r="AT1" s="241"/>
      <c r="AU1" s="241"/>
      <c r="AV1" s="241"/>
      <c r="AW1" s="241"/>
      <c r="AX1" s="241"/>
      <c r="AY1" s="241"/>
      <c r="AZ1" s="241"/>
      <c r="BA1" s="241"/>
      <c r="BB1" s="241"/>
      <c r="BC1" s="241"/>
      <c r="BD1" s="241"/>
      <c r="BE1" s="241"/>
      <c r="BF1" s="241"/>
      <c r="BG1" s="241"/>
      <c r="BH1" s="241"/>
      <c r="BI1" s="241"/>
      <c r="BJ1" s="241"/>
      <c r="BK1" s="241"/>
      <c r="BL1" s="241"/>
      <c r="BM1" s="241"/>
      <c r="BN1" s="241"/>
      <c r="BO1" s="241"/>
      <c r="BP1" s="241"/>
      <c r="BQ1" s="241"/>
      <c r="BR1" s="241"/>
      <c r="BS1" s="241"/>
      <c r="BT1" s="241"/>
    </row>
    <row r="2" spans="1:73" s="22" customFormat="1" ht="387.75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370</v>
      </c>
      <c r="AQ2" s="20" t="s">
        <v>313</v>
      </c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488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203"/>
    </row>
    <row r="3" spans="1:73" s="22" customFormat="1" ht="246.75" customHeight="1" x14ac:dyDescent="0.25">
      <c r="A3" s="20" t="s">
        <v>351</v>
      </c>
      <c r="B3" s="195">
        <v>41697792</v>
      </c>
      <c r="C3" s="24">
        <v>43370</v>
      </c>
      <c r="D3" s="29">
        <v>11915.52</v>
      </c>
      <c r="E3" s="29"/>
      <c r="F3" s="20">
        <v>2</v>
      </c>
      <c r="G3" s="20" t="s">
        <v>352</v>
      </c>
      <c r="H3" s="20" t="s">
        <v>333</v>
      </c>
      <c r="I3" s="20" t="s">
        <v>353</v>
      </c>
      <c r="J3" s="242" t="s">
        <v>354</v>
      </c>
      <c r="K3" s="242" t="s">
        <v>355</v>
      </c>
      <c r="L3" s="20"/>
      <c r="M3" s="20"/>
      <c r="N3" s="21"/>
      <c r="O3" s="23">
        <f>SUM(O4:O5)</f>
        <v>270.42999999999995</v>
      </c>
      <c r="P3" s="23">
        <f t="shared" ref="P3:U3" si="0">SUM(P4:P5)</f>
        <v>0</v>
      </c>
      <c r="Q3" s="23">
        <f t="shared" si="0"/>
        <v>29.700999999999997</v>
      </c>
      <c r="R3" s="23">
        <f t="shared" si="0"/>
        <v>229.48599999999996</v>
      </c>
      <c r="S3" s="23">
        <f t="shared" si="0"/>
        <v>3.26</v>
      </c>
      <c r="T3" s="23">
        <f t="shared" si="0"/>
        <v>7.9829999999999988</v>
      </c>
      <c r="U3" s="23">
        <f t="shared" si="0"/>
        <v>270.42999999999995</v>
      </c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0"/>
      <c r="AK3" s="20"/>
      <c r="AL3" s="233"/>
      <c r="AM3" s="21"/>
      <c r="AN3" s="20"/>
      <c r="AO3" s="20"/>
      <c r="AP3" s="20">
        <v>0.15</v>
      </c>
      <c r="AQ3" s="20">
        <f>U4</f>
        <v>266.09999999999997</v>
      </c>
      <c r="AR3" s="20"/>
      <c r="AS3" s="20"/>
      <c r="AT3" s="233"/>
      <c r="AU3" s="21"/>
      <c r="AV3" s="20"/>
      <c r="AW3" s="20"/>
      <c r="AX3" s="20"/>
      <c r="AY3" s="20"/>
      <c r="AZ3" s="20"/>
      <c r="BA3" s="20"/>
      <c r="BB3" s="20" t="s">
        <v>243</v>
      </c>
      <c r="BC3" s="20">
        <f>U5</f>
        <v>4.33</v>
      </c>
      <c r="BD3" s="233"/>
      <c r="BE3" s="21"/>
      <c r="BF3" s="20"/>
      <c r="BG3" s="20"/>
      <c r="BH3" s="20"/>
      <c r="BI3" s="29"/>
      <c r="BJ3" s="29"/>
      <c r="BK3" s="20"/>
      <c r="BL3" s="20"/>
      <c r="BM3" s="20"/>
      <c r="BN3" s="180">
        <f>W3+Y3+AA3+AC3+AE3+AG3+AI3+AM3+AO3+AQ3+AS3+AU3+AW3+AY3+BA3+BC3+BE3+BG3+BI3+BK3+BM3</f>
        <v>270.42999999999995</v>
      </c>
      <c r="BO3" s="24">
        <v>43550</v>
      </c>
      <c r="BP3" s="249" t="s">
        <v>210</v>
      </c>
      <c r="BQ3" s="24">
        <v>43370</v>
      </c>
      <c r="BR3" s="196">
        <v>6</v>
      </c>
      <c r="BS3" s="22">
        <f t="shared" ref="BS3" si="1">BR3*30</f>
        <v>180</v>
      </c>
      <c r="BT3" s="191">
        <f t="shared" ref="BT3" si="2">BQ3+BS3</f>
        <v>43550</v>
      </c>
    </row>
    <row r="4" spans="1:73" s="22" customFormat="1" ht="148.15" customHeight="1" x14ac:dyDescent="0.25">
      <c r="A4" s="20"/>
      <c r="B4" s="195"/>
      <c r="C4" s="24"/>
      <c r="D4" s="29"/>
      <c r="E4" s="29"/>
      <c r="F4" s="20"/>
      <c r="G4" s="20"/>
      <c r="H4" s="20"/>
      <c r="I4" s="20"/>
      <c r="J4" s="244"/>
      <c r="K4" s="244"/>
      <c r="L4" s="20"/>
      <c r="M4" s="20" t="s">
        <v>11</v>
      </c>
      <c r="N4" s="20">
        <f>AP3</f>
        <v>0.15</v>
      </c>
      <c r="O4" s="21">
        <f>N4*1774</f>
        <v>266.09999999999997</v>
      </c>
      <c r="P4" s="21"/>
      <c r="Q4" s="21">
        <f>O4*0.11</f>
        <v>29.270999999999997</v>
      </c>
      <c r="R4" s="21">
        <f>O4*0.86</f>
        <v>228.84599999999998</v>
      </c>
      <c r="S4" s="21">
        <v>0</v>
      </c>
      <c r="T4" s="21">
        <f>O4*0.03</f>
        <v>7.9829999999999988</v>
      </c>
      <c r="U4" s="21">
        <f>SUM(Q4:T4)</f>
        <v>266.09999999999997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0"/>
      <c r="AK4" s="20"/>
      <c r="AL4" s="233"/>
      <c r="AM4" s="21"/>
      <c r="AN4" s="20"/>
      <c r="AO4" s="20"/>
      <c r="AP4" s="20"/>
      <c r="AQ4" s="20"/>
      <c r="AR4" s="20"/>
      <c r="AS4" s="20"/>
      <c r="AT4" s="233"/>
      <c r="AU4" s="21"/>
      <c r="AV4" s="20"/>
      <c r="AW4" s="20"/>
      <c r="AX4" s="20"/>
      <c r="AY4" s="20"/>
      <c r="AZ4" s="20"/>
      <c r="BA4" s="20"/>
      <c r="BB4" s="20"/>
      <c r="BC4" s="20"/>
      <c r="BD4" s="233"/>
      <c r="BE4" s="21"/>
      <c r="BF4" s="20"/>
      <c r="BG4" s="21"/>
      <c r="BH4" s="20"/>
      <c r="BI4" s="29"/>
      <c r="BJ4" s="29"/>
      <c r="BK4" s="20"/>
      <c r="BL4" s="20"/>
      <c r="BM4" s="20"/>
      <c r="BN4" s="180"/>
      <c r="BO4" s="24"/>
      <c r="BP4" s="179"/>
      <c r="BQ4" s="24"/>
      <c r="BR4" s="196"/>
      <c r="BT4" s="191"/>
    </row>
    <row r="5" spans="1:73" s="22" customFormat="1" ht="168" customHeight="1" x14ac:dyDescent="0.25">
      <c r="A5" s="20"/>
      <c r="B5" s="195"/>
      <c r="C5" s="24"/>
      <c r="D5" s="29"/>
      <c r="E5" s="29"/>
      <c r="F5" s="20"/>
      <c r="G5" s="20"/>
      <c r="H5" s="20"/>
      <c r="I5" s="20"/>
      <c r="J5" s="243"/>
      <c r="K5" s="243"/>
      <c r="L5" s="20"/>
      <c r="M5" s="20" t="s">
        <v>311</v>
      </c>
      <c r="N5" s="20" t="str">
        <f>BB3</f>
        <v>Монтаж АВ-0,4 кВ (до 63 А)</v>
      </c>
      <c r="O5" s="21">
        <f>U5</f>
        <v>4.33</v>
      </c>
      <c r="P5" s="21"/>
      <c r="Q5" s="21">
        <v>0.43</v>
      </c>
      <c r="R5" s="21">
        <v>0.64</v>
      </c>
      <c r="S5" s="21">
        <v>3.26</v>
      </c>
      <c r="T5" s="21">
        <v>0</v>
      </c>
      <c r="U5" s="21">
        <f>SUM(Q5:T5)</f>
        <v>4.33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1"/>
      <c r="AJ5" s="20"/>
      <c r="AK5" s="20"/>
      <c r="AL5" s="233"/>
      <c r="AM5" s="21"/>
      <c r="AN5" s="20"/>
      <c r="AO5" s="20"/>
      <c r="AP5" s="20"/>
      <c r="AQ5" s="20"/>
      <c r="AR5" s="20"/>
      <c r="AS5" s="20"/>
      <c r="AT5" s="233"/>
      <c r="AU5" s="21"/>
      <c r="AV5" s="20"/>
      <c r="AW5" s="20"/>
      <c r="AX5" s="20"/>
      <c r="AY5" s="20"/>
      <c r="AZ5" s="20"/>
      <c r="BA5" s="20"/>
      <c r="BB5" s="20"/>
      <c r="BC5" s="20"/>
      <c r="BD5" s="233"/>
      <c r="BE5" s="21"/>
      <c r="BF5" s="20"/>
      <c r="BG5" s="21"/>
      <c r="BH5" s="20"/>
      <c r="BI5" s="29"/>
      <c r="BJ5" s="29"/>
      <c r="BK5" s="20"/>
      <c r="BL5" s="20"/>
      <c r="BM5" s="20"/>
      <c r="BN5" s="180"/>
      <c r="BO5" s="24"/>
      <c r="BP5" s="179"/>
      <c r="BQ5" s="24"/>
      <c r="BR5" s="196"/>
      <c r="BT5" s="191"/>
    </row>
    <row r="6" spans="1:73" s="22" customFormat="1" ht="409.5" customHeight="1" x14ac:dyDescent="0.25">
      <c r="A6" s="20" t="s">
        <v>334</v>
      </c>
      <c r="B6" s="195">
        <v>41711841</v>
      </c>
      <c r="C6" s="24">
        <v>43385</v>
      </c>
      <c r="D6" s="29">
        <v>466.1</v>
      </c>
      <c r="E6" s="29"/>
      <c r="F6" s="20">
        <v>15</v>
      </c>
      <c r="G6" s="20" t="s">
        <v>338</v>
      </c>
      <c r="H6" s="20" t="s">
        <v>138</v>
      </c>
      <c r="I6" s="20" t="s">
        <v>342</v>
      </c>
      <c r="J6" s="232" t="s">
        <v>356</v>
      </c>
      <c r="K6" s="20" t="s">
        <v>357</v>
      </c>
      <c r="L6" s="20"/>
      <c r="M6" s="20"/>
      <c r="N6" s="21"/>
      <c r="O6" s="21"/>
      <c r="P6" s="21"/>
      <c r="Q6" s="21"/>
      <c r="R6" s="21"/>
      <c r="S6" s="21"/>
      <c r="T6" s="21"/>
      <c r="U6" s="21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33"/>
      <c r="AM6" s="20"/>
      <c r="AN6" s="20"/>
      <c r="AO6" s="20"/>
      <c r="AP6" s="20"/>
      <c r="AQ6" s="20"/>
      <c r="AR6" s="20"/>
      <c r="AS6" s="20"/>
      <c r="AT6" s="233"/>
      <c r="AU6" s="20"/>
      <c r="AV6" s="20"/>
      <c r="AW6" s="20"/>
      <c r="AX6" s="20"/>
      <c r="AY6" s="20"/>
      <c r="AZ6" s="20"/>
      <c r="BA6" s="20"/>
      <c r="BB6" s="20"/>
      <c r="BC6" s="20"/>
      <c r="BD6" s="233"/>
      <c r="BE6" s="21"/>
      <c r="BF6" s="20"/>
      <c r="BG6" s="20"/>
      <c r="BH6" s="20"/>
      <c r="BI6" s="29"/>
      <c r="BJ6" s="29"/>
      <c r="BK6" s="20"/>
      <c r="BL6" s="20"/>
      <c r="BM6" s="20"/>
      <c r="BN6" s="180">
        <f t="shared" ref="BN6" si="3">W6+Y6+AA6+AC6+AE6+AG6+AI6+AM6+AO6+AQ6+AS6+AU6+AW6+AY6+BA6+BC6+BE6+BG6+BI6+BK6+BM6</f>
        <v>0</v>
      </c>
      <c r="BO6" s="24">
        <v>43565</v>
      </c>
      <c r="BP6" s="179" t="s">
        <v>348</v>
      </c>
      <c r="BQ6" s="24">
        <v>43385</v>
      </c>
      <c r="BR6" s="196">
        <v>6</v>
      </c>
      <c r="BS6" s="22">
        <f t="shared" ref="BS6:BS10" si="4">BR6*30</f>
        <v>180</v>
      </c>
      <c r="BT6" s="191">
        <f t="shared" ref="BT6:BT8" si="5">BQ6+BS6</f>
        <v>43565</v>
      </c>
    </row>
    <row r="7" spans="1:73" s="22" customFormat="1" ht="409.5" customHeight="1" x14ac:dyDescent="0.25">
      <c r="A7" s="20" t="s">
        <v>335</v>
      </c>
      <c r="B7" s="195">
        <v>41719155</v>
      </c>
      <c r="C7" s="24">
        <v>43381</v>
      </c>
      <c r="D7" s="20">
        <v>466.1</v>
      </c>
      <c r="E7" s="20"/>
      <c r="F7" s="20">
        <v>14.5</v>
      </c>
      <c r="G7" s="20" t="s">
        <v>339</v>
      </c>
      <c r="H7" s="20" t="s">
        <v>138</v>
      </c>
      <c r="I7" s="20" t="s">
        <v>343</v>
      </c>
      <c r="J7" s="232" t="s">
        <v>359</v>
      </c>
      <c r="K7" s="20" t="s">
        <v>358</v>
      </c>
      <c r="L7" s="20"/>
      <c r="M7" s="20"/>
      <c r="N7" s="20"/>
      <c r="O7" s="20"/>
      <c r="P7" s="20"/>
      <c r="Q7" s="29"/>
      <c r="R7" s="29"/>
      <c r="S7" s="29"/>
      <c r="T7" s="29"/>
      <c r="U7" s="29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33"/>
      <c r="AM7" s="20"/>
      <c r="AN7" s="20"/>
      <c r="AO7" s="20"/>
      <c r="AP7" s="20"/>
      <c r="AQ7" s="20"/>
      <c r="AR7" s="20"/>
      <c r="AS7" s="20"/>
      <c r="AT7" s="233"/>
      <c r="AU7" s="20"/>
      <c r="AV7" s="20"/>
      <c r="AW7" s="20"/>
      <c r="AX7" s="20"/>
      <c r="AY7" s="20"/>
      <c r="AZ7" s="20"/>
      <c r="BA7" s="20"/>
      <c r="BB7" s="20"/>
      <c r="BC7" s="20"/>
      <c r="BD7" s="233"/>
      <c r="BE7" s="29"/>
      <c r="BF7" s="20"/>
      <c r="BG7" s="20"/>
      <c r="BH7" s="20"/>
      <c r="BI7" s="20"/>
      <c r="BJ7" s="20"/>
      <c r="BK7" s="20"/>
      <c r="BL7" s="20"/>
      <c r="BM7" s="20"/>
      <c r="BN7" s="180">
        <f t="shared" ref="BN7:BN10" si="6">W7+Y7+AA7+AC7+AE7+AG7+AI7+AM7+AO7+AQ7+AS7+AU7+AW7+AY7+BA7+BC7+BE7+BG7+BI7+BK7+BM7</f>
        <v>0</v>
      </c>
      <c r="BO7" s="24">
        <v>43561</v>
      </c>
      <c r="BP7" s="179" t="s">
        <v>349</v>
      </c>
      <c r="BQ7" s="192">
        <v>43381</v>
      </c>
      <c r="BR7" s="196">
        <v>6</v>
      </c>
      <c r="BS7" s="22">
        <f t="shared" si="4"/>
        <v>180</v>
      </c>
      <c r="BT7" s="191">
        <f t="shared" si="5"/>
        <v>43561</v>
      </c>
    </row>
    <row r="8" spans="1:73" s="22" customFormat="1" ht="292.5" customHeight="1" x14ac:dyDescent="0.25">
      <c r="A8" s="17" t="s">
        <v>336</v>
      </c>
      <c r="B8" s="18">
        <v>41730420</v>
      </c>
      <c r="C8" s="24">
        <v>43392</v>
      </c>
      <c r="D8" s="19">
        <v>466.1</v>
      </c>
      <c r="E8" s="19"/>
      <c r="F8" s="20">
        <v>9</v>
      </c>
      <c r="G8" s="18" t="s">
        <v>340</v>
      </c>
      <c r="H8" s="18" t="s">
        <v>140</v>
      </c>
      <c r="I8" s="18" t="s">
        <v>344</v>
      </c>
      <c r="J8" s="239" t="s">
        <v>346</v>
      </c>
      <c r="K8" s="239" t="s">
        <v>332</v>
      </c>
      <c r="L8" s="20" t="s">
        <v>350</v>
      </c>
      <c r="M8" s="20"/>
      <c r="N8" s="20"/>
      <c r="O8" s="21">
        <f>SUM(O9)</f>
        <v>224.8</v>
      </c>
      <c r="P8" s="21">
        <f t="shared" ref="P8:U10" si="7">SUM(P9)</f>
        <v>0</v>
      </c>
      <c r="Q8" s="21">
        <f t="shared" si="7"/>
        <v>24.728000000000002</v>
      </c>
      <c r="R8" s="21">
        <f t="shared" si="7"/>
        <v>186.584</v>
      </c>
      <c r="S8" s="21">
        <f t="shared" si="7"/>
        <v>0</v>
      </c>
      <c r="T8" s="21">
        <f t="shared" si="7"/>
        <v>13.488</v>
      </c>
      <c r="U8" s="21">
        <f t="shared" si="7"/>
        <v>224.8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0"/>
      <c r="AJ8" s="20"/>
      <c r="AK8" s="21"/>
      <c r="AL8" s="180"/>
      <c r="AM8" s="20"/>
      <c r="AN8" s="20"/>
      <c r="AO8" s="21"/>
      <c r="AP8" s="21"/>
      <c r="AQ8" s="21"/>
      <c r="AR8" s="21"/>
      <c r="AS8" s="21"/>
      <c r="AT8" s="233"/>
      <c r="AU8" s="21"/>
      <c r="AV8" s="21"/>
      <c r="AW8" s="21"/>
      <c r="AX8" s="21"/>
      <c r="AY8" s="21"/>
      <c r="AZ8" s="21"/>
      <c r="BA8" s="21"/>
      <c r="BB8" s="21"/>
      <c r="BC8" s="21"/>
      <c r="BD8" s="233">
        <v>0.2</v>
      </c>
      <c r="BE8" s="21">
        <f>U9</f>
        <v>224.8</v>
      </c>
      <c r="BF8" s="20"/>
      <c r="BG8" s="21"/>
      <c r="BH8" s="20"/>
      <c r="BI8" s="23"/>
      <c r="BJ8" s="23"/>
      <c r="BK8" s="21"/>
      <c r="BL8" s="21"/>
      <c r="BM8" s="21"/>
      <c r="BN8" s="180">
        <f t="shared" si="6"/>
        <v>224.8</v>
      </c>
      <c r="BO8" s="24">
        <v>43572</v>
      </c>
      <c r="BP8" s="21" t="s">
        <v>210</v>
      </c>
      <c r="BQ8" s="192">
        <v>43392</v>
      </c>
      <c r="BR8" s="195">
        <v>6</v>
      </c>
      <c r="BS8" s="22">
        <f t="shared" si="4"/>
        <v>180</v>
      </c>
      <c r="BT8" s="191">
        <f t="shared" si="5"/>
        <v>43572</v>
      </c>
      <c r="BU8" s="25"/>
    </row>
    <row r="9" spans="1:73" s="22" customFormat="1" ht="292.5" customHeight="1" x14ac:dyDescent="0.25">
      <c r="A9" s="17"/>
      <c r="B9" s="18"/>
      <c r="C9" s="24"/>
      <c r="D9" s="19"/>
      <c r="E9" s="19"/>
      <c r="F9" s="20"/>
      <c r="G9" s="18"/>
      <c r="H9" s="18"/>
      <c r="I9" s="18"/>
      <c r="J9" s="240"/>
      <c r="K9" s="240"/>
      <c r="L9" s="20"/>
      <c r="M9" s="20" t="s">
        <v>310</v>
      </c>
      <c r="N9" s="20">
        <f>BD8</f>
        <v>0.2</v>
      </c>
      <c r="O9" s="21">
        <f>N9*1124</f>
        <v>224.8</v>
      </c>
      <c r="P9" s="21"/>
      <c r="Q9" s="21">
        <f>O9*0.11</f>
        <v>24.728000000000002</v>
      </c>
      <c r="R9" s="21">
        <f>O9*0.83</f>
        <v>186.584</v>
      </c>
      <c r="S9" s="21">
        <v>0</v>
      </c>
      <c r="T9" s="21">
        <f>O9*0.06</f>
        <v>13.488</v>
      </c>
      <c r="U9" s="21">
        <f t="shared" ref="U9" si="8">SUM(Q9:T9)</f>
        <v>224.8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0"/>
      <c r="AJ9" s="20"/>
      <c r="AK9" s="21"/>
      <c r="AL9" s="180"/>
      <c r="AM9" s="20"/>
      <c r="AN9" s="20"/>
      <c r="AO9" s="21"/>
      <c r="AP9" s="21"/>
      <c r="AQ9" s="21"/>
      <c r="AR9" s="21"/>
      <c r="AS9" s="21"/>
      <c r="AT9" s="233"/>
      <c r="AU9" s="21"/>
      <c r="AV9" s="21"/>
      <c r="AW9" s="21"/>
      <c r="AX9" s="21"/>
      <c r="AY9" s="21"/>
      <c r="AZ9" s="21"/>
      <c r="BA9" s="21"/>
      <c r="BB9" s="21"/>
      <c r="BC9" s="21"/>
      <c r="BD9" s="233"/>
      <c r="BE9" s="180"/>
      <c r="BF9" s="20"/>
      <c r="BG9" s="21"/>
      <c r="BH9" s="20"/>
      <c r="BI9" s="23"/>
      <c r="BJ9" s="23"/>
      <c r="BK9" s="21"/>
      <c r="BL9" s="21"/>
      <c r="BM9" s="21"/>
      <c r="BN9" s="180"/>
      <c r="BO9" s="24"/>
      <c r="BP9" s="21"/>
      <c r="BQ9" s="192"/>
      <c r="BR9" s="195"/>
      <c r="BT9" s="191"/>
      <c r="BU9" s="25"/>
    </row>
    <row r="10" spans="1:73" s="22" customFormat="1" ht="292.5" customHeight="1" x14ac:dyDescent="0.25">
      <c r="A10" s="17" t="s">
        <v>337</v>
      </c>
      <c r="B10" s="18">
        <v>41730987</v>
      </c>
      <c r="C10" s="24">
        <v>43392</v>
      </c>
      <c r="D10" s="19">
        <v>466.1</v>
      </c>
      <c r="E10" s="19"/>
      <c r="F10" s="20">
        <v>14</v>
      </c>
      <c r="G10" s="18" t="s">
        <v>341</v>
      </c>
      <c r="H10" s="18" t="s">
        <v>138</v>
      </c>
      <c r="I10" s="239" t="s">
        <v>345</v>
      </c>
      <c r="J10" s="239" t="s">
        <v>347</v>
      </c>
      <c r="K10" s="239" t="s">
        <v>331</v>
      </c>
      <c r="L10" s="20"/>
      <c r="M10" s="20"/>
      <c r="N10" s="20"/>
      <c r="O10" s="21">
        <f>SUM(O11)</f>
        <v>415.88</v>
      </c>
      <c r="P10" s="21">
        <f t="shared" si="7"/>
        <v>0</v>
      </c>
      <c r="Q10" s="21">
        <f t="shared" si="7"/>
        <v>45.7468</v>
      </c>
      <c r="R10" s="21">
        <f t="shared" si="7"/>
        <v>345.18039999999996</v>
      </c>
      <c r="S10" s="21">
        <f t="shared" si="7"/>
        <v>0</v>
      </c>
      <c r="T10" s="21">
        <f t="shared" si="7"/>
        <v>24.9528</v>
      </c>
      <c r="U10" s="21">
        <f t="shared" si="7"/>
        <v>415.88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0"/>
      <c r="AI10" s="21"/>
      <c r="AJ10" s="20"/>
      <c r="AK10" s="21"/>
      <c r="AL10" s="233"/>
      <c r="AM10" s="21"/>
      <c r="AN10" s="20"/>
      <c r="AO10" s="21"/>
      <c r="AP10" s="21"/>
      <c r="AQ10" s="21"/>
      <c r="AR10" s="21"/>
      <c r="AS10" s="21"/>
      <c r="AT10" s="233"/>
      <c r="AU10" s="21"/>
      <c r="AV10" s="21"/>
      <c r="AW10" s="21"/>
      <c r="AX10" s="21"/>
      <c r="AY10" s="21"/>
      <c r="AZ10" s="21"/>
      <c r="BA10" s="21"/>
      <c r="BB10" s="21"/>
      <c r="BC10" s="21"/>
      <c r="BD10" s="233">
        <v>0.37</v>
      </c>
      <c r="BE10" s="180">
        <f>U11</f>
        <v>415.88</v>
      </c>
      <c r="BF10" s="20"/>
      <c r="BG10" s="21"/>
      <c r="BH10" s="20"/>
      <c r="BI10" s="23"/>
      <c r="BJ10" s="23"/>
      <c r="BK10" s="21"/>
      <c r="BL10" s="21"/>
      <c r="BM10" s="21"/>
      <c r="BN10" s="180">
        <f t="shared" si="6"/>
        <v>415.88</v>
      </c>
      <c r="BO10" s="24">
        <v>43572</v>
      </c>
      <c r="BP10" s="21" t="s">
        <v>210</v>
      </c>
      <c r="BQ10" s="192">
        <v>43392</v>
      </c>
      <c r="BR10" s="195">
        <v>6</v>
      </c>
      <c r="BS10" s="22">
        <f t="shared" si="4"/>
        <v>180</v>
      </c>
      <c r="BT10" s="191">
        <f>BQ10+BS10</f>
        <v>43572</v>
      </c>
      <c r="BU10" s="25"/>
    </row>
    <row r="11" spans="1:73" s="22" customFormat="1" ht="292.5" customHeight="1" x14ac:dyDescent="0.25">
      <c r="A11" s="17"/>
      <c r="B11" s="18"/>
      <c r="C11" s="24"/>
      <c r="D11" s="19"/>
      <c r="E11" s="19"/>
      <c r="F11" s="20"/>
      <c r="G11" s="18"/>
      <c r="H11" s="18"/>
      <c r="I11" s="240"/>
      <c r="J11" s="240"/>
      <c r="K11" s="240"/>
      <c r="L11" s="20"/>
      <c r="M11" s="20" t="s">
        <v>310</v>
      </c>
      <c r="N11" s="20">
        <f>BD10</f>
        <v>0.37</v>
      </c>
      <c r="O11" s="21">
        <f>N11*1124</f>
        <v>415.88</v>
      </c>
      <c r="P11" s="21"/>
      <c r="Q11" s="21">
        <f>O11*0.11</f>
        <v>45.7468</v>
      </c>
      <c r="R11" s="21">
        <f>O11*0.83</f>
        <v>345.18039999999996</v>
      </c>
      <c r="S11" s="21">
        <v>0</v>
      </c>
      <c r="T11" s="21">
        <f>O11*0.06</f>
        <v>24.9528</v>
      </c>
      <c r="U11" s="21">
        <f t="shared" ref="U11" si="9">SUM(Q11:T11)</f>
        <v>415.88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0"/>
      <c r="AI11" s="21"/>
      <c r="AJ11" s="20"/>
      <c r="AK11" s="21"/>
      <c r="AL11" s="233"/>
      <c r="AM11" s="21"/>
      <c r="AN11" s="20"/>
      <c r="AO11" s="21"/>
      <c r="AP11" s="21"/>
      <c r="AQ11" s="21"/>
      <c r="AR11" s="21"/>
      <c r="AS11" s="21"/>
      <c r="AT11" s="233"/>
      <c r="AU11" s="21"/>
      <c r="AV11" s="21"/>
      <c r="AW11" s="21"/>
      <c r="AX11" s="21"/>
      <c r="AY11" s="21"/>
      <c r="AZ11" s="21"/>
      <c r="BA11" s="21"/>
      <c r="BB11" s="21"/>
      <c r="BC11" s="21"/>
      <c r="BD11" s="233"/>
      <c r="BE11" s="180"/>
      <c r="BF11" s="20"/>
      <c r="BG11" s="21"/>
      <c r="BH11" s="20"/>
      <c r="BI11" s="23"/>
      <c r="BJ11" s="23"/>
      <c r="BK11" s="21"/>
      <c r="BL11" s="21"/>
      <c r="BM11" s="21"/>
      <c r="BN11" s="180"/>
      <c r="BO11" s="24"/>
      <c r="BP11" s="21"/>
      <c r="BQ11" s="192"/>
      <c r="BR11" s="195"/>
      <c r="BT11" s="191"/>
      <c r="BU11" s="25"/>
    </row>
    <row r="12" spans="1:73" s="22" customFormat="1" ht="292.5" customHeight="1" x14ac:dyDescent="0.25">
      <c r="A12" s="220"/>
      <c r="B12" s="229"/>
      <c r="C12" s="221"/>
      <c r="D12" s="222"/>
      <c r="E12" s="222"/>
      <c r="F12" s="232"/>
      <c r="G12" s="229"/>
      <c r="H12" s="229"/>
      <c r="I12" s="230"/>
      <c r="J12" s="230"/>
      <c r="K12" s="230"/>
      <c r="L12" s="232"/>
      <c r="M12" s="232"/>
      <c r="N12" s="232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23"/>
      <c r="Z12" s="223"/>
      <c r="AA12" s="223"/>
      <c r="AB12" s="223"/>
      <c r="AC12" s="223"/>
      <c r="AD12" s="223"/>
      <c r="AE12" s="223"/>
      <c r="AF12" s="223"/>
      <c r="AG12" s="223"/>
      <c r="AH12" s="232"/>
      <c r="AI12" s="223"/>
      <c r="AJ12" s="232"/>
      <c r="AK12" s="223"/>
      <c r="AL12" s="234"/>
      <c r="AM12" s="223"/>
      <c r="AN12" s="232"/>
      <c r="AO12" s="223"/>
      <c r="AP12" s="223"/>
      <c r="AQ12" s="223"/>
      <c r="AR12" s="223"/>
      <c r="AS12" s="223"/>
      <c r="AT12" s="234"/>
      <c r="AU12" s="223"/>
      <c r="AV12" s="223"/>
      <c r="AW12" s="223"/>
      <c r="AX12" s="223"/>
      <c r="AY12" s="223"/>
      <c r="AZ12" s="223"/>
      <c r="BA12" s="223"/>
      <c r="BB12" s="223"/>
      <c r="BC12" s="223"/>
      <c r="BD12" s="234"/>
      <c r="BE12" s="224"/>
      <c r="BF12" s="232"/>
      <c r="BG12" s="223"/>
      <c r="BH12" s="232"/>
      <c r="BI12" s="225"/>
      <c r="BJ12" s="225"/>
      <c r="BK12" s="223"/>
      <c r="BL12" s="223"/>
      <c r="BM12" s="223"/>
      <c r="BN12" s="224"/>
      <c r="BO12" s="221"/>
      <c r="BP12" s="223"/>
      <c r="BQ12" s="226"/>
      <c r="BR12" s="195"/>
      <c r="BT12" s="191"/>
      <c r="BU12" s="25"/>
    </row>
    <row r="13" spans="1:73" s="22" customFormat="1" ht="269.25" customHeight="1" x14ac:dyDescent="0.25">
      <c r="A13" s="17" t="s">
        <v>371</v>
      </c>
      <c r="B13" s="18">
        <v>41748517</v>
      </c>
      <c r="C13" s="24">
        <v>43426</v>
      </c>
      <c r="D13" s="19">
        <v>466.1</v>
      </c>
      <c r="E13" s="19"/>
      <c r="F13" s="20">
        <v>15</v>
      </c>
      <c r="G13" s="18" t="s">
        <v>372</v>
      </c>
      <c r="H13" s="18" t="s">
        <v>333</v>
      </c>
      <c r="I13" s="18" t="s">
        <v>373</v>
      </c>
      <c r="J13" s="18" t="s">
        <v>174</v>
      </c>
      <c r="K13" s="239" t="s">
        <v>374</v>
      </c>
      <c r="L13" s="20"/>
      <c r="M13" s="20"/>
      <c r="N13" s="20"/>
      <c r="O13" s="21">
        <f>SUM(O14:O15)</f>
        <v>51.805199999999999</v>
      </c>
      <c r="P13" s="21">
        <f t="shared" ref="P13:U13" si="10">SUM(P14:P15)</f>
        <v>0</v>
      </c>
      <c r="Q13" s="21">
        <f t="shared" si="10"/>
        <v>4.1444159999999997</v>
      </c>
      <c r="R13" s="21">
        <f t="shared" si="10"/>
        <v>47.660784</v>
      </c>
      <c r="S13" s="21">
        <f t="shared" si="10"/>
        <v>0</v>
      </c>
      <c r="T13" s="21">
        <f t="shared" si="10"/>
        <v>0</v>
      </c>
      <c r="U13" s="21">
        <f t="shared" si="10"/>
        <v>51.805199999999999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180"/>
      <c r="AM13" s="21"/>
      <c r="AN13" s="21"/>
      <c r="AO13" s="21"/>
      <c r="AP13" s="21"/>
      <c r="AQ13" s="21"/>
      <c r="AR13" s="21"/>
      <c r="AS13" s="21"/>
      <c r="AT13" s="180"/>
      <c r="AU13" s="21"/>
      <c r="AV13" s="21"/>
      <c r="AW13" s="21"/>
      <c r="AX13" s="21"/>
      <c r="AY13" s="21"/>
      <c r="AZ13" s="21"/>
      <c r="BA13" s="21"/>
      <c r="BB13" s="21"/>
      <c r="BC13" s="21"/>
      <c r="BD13" s="233"/>
      <c r="BE13" s="21"/>
      <c r="BF13" s="20"/>
      <c r="BG13" s="21"/>
      <c r="BH13" s="20" t="s">
        <v>375</v>
      </c>
      <c r="BI13" s="23">
        <f>U14</f>
        <v>42.6736</v>
      </c>
      <c r="BJ13" s="23">
        <v>0.04</v>
      </c>
      <c r="BK13" s="21">
        <f>U15</f>
        <v>9.1316000000000006</v>
      </c>
      <c r="BL13" s="21"/>
      <c r="BM13" s="21"/>
      <c r="BN13" s="180">
        <f t="shared" ref="BN13:BN48" si="11">W13+Y13+AA13+AC13+AE13+AG13+AI13+AM13+AO13+AQ13+AS13+AU13+AW13+AY13+BA13+BC13+BE13+BG13+BI13+BK13+BM13</f>
        <v>51.805199999999999</v>
      </c>
      <c r="BO13" s="24">
        <v>43607</v>
      </c>
      <c r="BP13" s="21"/>
      <c r="BQ13" s="192"/>
      <c r="BR13" s="227"/>
      <c r="BT13" s="191"/>
      <c r="BU13" s="25"/>
    </row>
    <row r="14" spans="1:73" s="22" customFormat="1" ht="269.25" customHeight="1" x14ac:dyDescent="0.25">
      <c r="A14" s="17"/>
      <c r="B14" s="18"/>
      <c r="C14" s="24"/>
      <c r="D14" s="19"/>
      <c r="E14" s="19"/>
      <c r="F14" s="20"/>
      <c r="G14" s="18"/>
      <c r="H14" s="18"/>
      <c r="I14" s="18"/>
      <c r="J14" s="18"/>
      <c r="K14" s="245"/>
      <c r="L14" s="20"/>
      <c r="M14" s="20" t="s">
        <v>329</v>
      </c>
      <c r="N14" s="20" t="str">
        <f>BH13</f>
        <v>0,16 с заменой 1-ой опоры</v>
      </c>
      <c r="O14" s="21">
        <f>(0.16*121.96)+23.16</f>
        <v>42.6736</v>
      </c>
      <c r="P14" s="21"/>
      <c r="Q14" s="21">
        <f>O14*0.08</f>
        <v>3.413888</v>
      </c>
      <c r="R14" s="21">
        <f>O14*0.92</f>
        <v>39.259712</v>
      </c>
      <c r="S14" s="21">
        <v>0</v>
      </c>
      <c r="T14" s="21">
        <v>0</v>
      </c>
      <c r="U14" s="21">
        <f t="shared" ref="U14:U15" si="12">SUM(Q14:T14)</f>
        <v>42.6736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180"/>
      <c r="AM14" s="21"/>
      <c r="AN14" s="21"/>
      <c r="AO14" s="21"/>
      <c r="AP14" s="21"/>
      <c r="AQ14" s="21"/>
      <c r="AR14" s="21"/>
      <c r="AS14" s="21"/>
      <c r="AT14" s="180"/>
      <c r="AU14" s="21"/>
      <c r="AV14" s="21"/>
      <c r="AW14" s="21"/>
      <c r="AX14" s="21"/>
      <c r="AY14" s="21"/>
      <c r="AZ14" s="21"/>
      <c r="BA14" s="21"/>
      <c r="BB14" s="21"/>
      <c r="BC14" s="21"/>
      <c r="BD14" s="233"/>
      <c r="BE14" s="21"/>
      <c r="BF14" s="20"/>
      <c r="BG14" s="21"/>
      <c r="BH14" s="20"/>
      <c r="BI14" s="23"/>
      <c r="BJ14" s="23"/>
      <c r="BK14" s="21"/>
      <c r="BL14" s="21"/>
      <c r="BM14" s="21"/>
      <c r="BN14" s="180"/>
      <c r="BO14" s="24"/>
      <c r="BP14" s="21"/>
      <c r="BQ14" s="192"/>
      <c r="BR14" s="227"/>
      <c r="BT14" s="191"/>
      <c r="BU14" s="25"/>
    </row>
    <row r="15" spans="1:73" s="22" customFormat="1" ht="269.25" customHeight="1" x14ac:dyDescent="0.25">
      <c r="A15" s="17"/>
      <c r="B15" s="18"/>
      <c r="C15" s="24"/>
      <c r="D15" s="19"/>
      <c r="E15" s="19"/>
      <c r="F15" s="20"/>
      <c r="G15" s="18"/>
      <c r="H15" s="18"/>
      <c r="I15" s="18"/>
      <c r="J15" s="18"/>
      <c r="K15" s="240"/>
      <c r="L15" s="20"/>
      <c r="M15" s="20" t="s">
        <v>319</v>
      </c>
      <c r="N15" s="29">
        <f>BJ13</f>
        <v>0.04</v>
      </c>
      <c r="O15" s="21">
        <f>N15*228.29</f>
        <v>9.1316000000000006</v>
      </c>
      <c r="P15" s="21"/>
      <c r="Q15" s="21">
        <f>O15*0.08</f>
        <v>0.73052800000000007</v>
      </c>
      <c r="R15" s="21">
        <f>O15*0.92</f>
        <v>8.401072000000001</v>
      </c>
      <c r="S15" s="21">
        <v>0</v>
      </c>
      <c r="T15" s="21">
        <v>0</v>
      </c>
      <c r="U15" s="21">
        <f t="shared" si="12"/>
        <v>9.1316000000000006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180"/>
      <c r="AM15" s="21"/>
      <c r="AN15" s="21"/>
      <c r="AO15" s="21"/>
      <c r="AP15" s="21"/>
      <c r="AQ15" s="21"/>
      <c r="AR15" s="21"/>
      <c r="AS15" s="21"/>
      <c r="AT15" s="180"/>
      <c r="AU15" s="21"/>
      <c r="AV15" s="21"/>
      <c r="AW15" s="21"/>
      <c r="AX15" s="21"/>
      <c r="AY15" s="21"/>
      <c r="AZ15" s="21"/>
      <c r="BA15" s="21"/>
      <c r="BB15" s="21"/>
      <c r="BC15" s="21"/>
      <c r="BD15" s="233"/>
      <c r="BE15" s="21"/>
      <c r="BF15" s="20"/>
      <c r="BG15" s="21"/>
      <c r="BH15" s="20"/>
      <c r="BI15" s="23"/>
      <c r="BJ15" s="23"/>
      <c r="BK15" s="21"/>
      <c r="BL15" s="21"/>
      <c r="BM15" s="21"/>
      <c r="BN15" s="180"/>
      <c r="BO15" s="24"/>
      <c r="BP15" s="21"/>
      <c r="BQ15" s="192"/>
      <c r="BR15" s="227"/>
      <c r="BT15" s="191"/>
      <c r="BU15" s="25"/>
    </row>
    <row r="16" spans="1:73" s="22" customFormat="1" ht="409.6" customHeight="1" x14ac:dyDescent="0.25">
      <c r="A16" s="17" t="s">
        <v>376</v>
      </c>
      <c r="B16" s="18">
        <v>41736263</v>
      </c>
      <c r="C16" s="24">
        <v>43418</v>
      </c>
      <c r="D16" s="19">
        <v>466.1</v>
      </c>
      <c r="E16" s="19"/>
      <c r="F16" s="20">
        <v>12</v>
      </c>
      <c r="G16" s="18" t="s">
        <v>377</v>
      </c>
      <c r="H16" s="18" t="s">
        <v>138</v>
      </c>
      <c r="I16" s="18" t="s">
        <v>378</v>
      </c>
      <c r="J16" s="239" t="s">
        <v>379</v>
      </c>
      <c r="K16" s="239" t="s">
        <v>380</v>
      </c>
      <c r="L16" s="20"/>
      <c r="M16" s="20"/>
      <c r="N16" s="20"/>
      <c r="O16" s="23">
        <f>SUM(O17:O19)</f>
        <v>603.20799999999997</v>
      </c>
      <c r="P16" s="23">
        <f t="shared" ref="P16:U16" si="13">SUM(P17:P19)</f>
        <v>0</v>
      </c>
      <c r="Q16" s="23">
        <f t="shared" si="13"/>
        <v>66.306579999999997</v>
      </c>
      <c r="R16" s="23">
        <f t="shared" si="13"/>
        <v>497.70873999999992</v>
      </c>
      <c r="S16" s="23">
        <f t="shared" si="13"/>
        <v>3.26</v>
      </c>
      <c r="T16" s="23">
        <f t="shared" si="13"/>
        <v>35.932679999999998</v>
      </c>
      <c r="U16" s="23">
        <f t="shared" si="13"/>
        <v>603.20799999999986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3"/>
      <c r="AJ16" s="23"/>
      <c r="AK16" s="21"/>
      <c r="AL16" s="233"/>
      <c r="AM16" s="23"/>
      <c r="AN16" s="23"/>
      <c r="AO16" s="21"/>
      <c r="AP16" s="21"/>
      <c r="AQ16" s="21"/>
      <c r="AR16" s="21"/>
      <c r="AS16" s="21"/>
      <c r="AT16" s="233"/>
      <c r="AU16" s="23"/>
      <c r="AV16" s="21"/>
      <c r="AW16" s="21"/>
      <c r="AX16" s="21"/>
      <c r="AY16" s="21"/>
      <c r="AZ16" s="21"/>
      <c r="BA16" s="21"/>
      <c r="BB16" s="21" t="s">
        <v>243</v>
      </c>
      <c r="BC16" s="21">
        <f>U17</f>
        <v>4.33</v>
      </c>
      <c r="BD16" s="233">
        <v>0.45</v>
      </c>
      <c r="BE16" s="181">
        <f>U18</f>
        <v>505.79999999999995</v>
      </c>
      <c r="BF16" s="23" t="s">
        <v>381</v>
      </c>
      <c r="BG16" s="21">
        <f>U19</f>
        <v>93.077999999999975</v>
      </c>
      <c r="BH16" s="20"/>
      <c r="BI16" s="23"/>
      <c r="BJ16" s="23"/>
      <c r="BK16" s="21"/>
      <c r="BL16" s="21"/>
      <c r="BM16" s="21"/>
      <c r="BN16" s="180">
        <f t="shared" si="11"/>
        <v>603.20799999999986</v>
      </c>
      <c r="BO16" s="24">
        <v>43598</v>
      </c>
      <c r="BP16" s="21" t="s">
        <v>210</v>
      </c>
      <c r="BQ16" s="192">
        <v>43418</v>
      </c>
      <c r="BR16" s="195">
        <v>6</v>
      </c>
      <c r="BS16" s="22">
        <f t="shared" ref="BS16:BS25" si="14">BR16*30</f>
        <v>180</v>
      </c>
      <c r="BT16" s="191">
        <f t="shared" ref="BT16:BT48" si="15">BQ16+BS16</f>
        <v>43598</v>
      </c>
      <c r="BU16" s="25"/>
    </row>
    <row r="17" spans="1:73" s="22" customFormat="1" ht="293.25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245"/>
      <c r="K17" s="245"/>
      <c r="L17" s="20"/>
      <c r="M17" s="20" t="s">
        <v>311</v>
      </c>
      <c r="N17" s="21" t="str">
        <f>BB16</f>
        <v>Монтаж АВ-0,4 кВ (до 63 А)</v>
      </c>
      <c r="O17" s="21">
        <f>U17</f>
        <v>4.33</v>
      </c>
      <c r="P17" s="21"/>
      <c r="Q17" s="21">
        <v>0.43</v>
      </c>
      <c r="R17" s="21">
        <v>0.64</v>
      </c>
      <c r="S17" s="21">
        <v>3.26</v>
      </c>
      <c r="T17" s="21">
        <v>0</v>
      </c>
      <c r="U17" s="21">
        <f>SUM(Q17:T17)</f>
        <v>4.33</v>
      </c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3"/>
      <c r="AJ17" s="23"/>
      <c r="AK17" s="21"/>
      <c r="AL17" s="233"/>
      <c r="AM17" s="23"/>
      <c r="AN17" s="23"/>
      <c r="AO17" s="21"/>
      <c r="AP17" s="21"/>
      <c r="AQ17" s="21"/>
      <c r="AR17" s="21"/>
      <c r="AS17" s="21"/>
      <c r="AT17" s="233"/>
      <c r="AU17" s="23"/>
      <c r="AV17" s="21"/>
      <c r="AW17" s="21"/>
      <c r="AX17" s="21"/>
      <c r="AY17" s="21"/>
      <c r="AZ17" s="21"/>
      <c r="BA17" s="21"/>
      <c r="BB17" s="21"/>
      <c r="BC17" s="21"/>
      <c r="BD17" s="233"/>
      <c r="BE17" s="181"/>
      <c r="BF17" s="23"/>
      <c r="BG17" s="21"/>
      <c r="BH17" s="20"/>
      <c r="BI17" s="23"/>
      <c r="BJ17" s="23"/>
      <c r="BK17" s="21"/>
      <c r="BL17" s="21"/>
      <c r="BM17" s="21"/>
      <c r="BN17" s="180"/>
      <c r="BO17" s="24"/>
      <c r="BP17" s="21"/>
      <c r="BQ17" s="192"/>
      <c r="BR17" s="195"/>
      <c r="BT17" s="191"/>
      <c r="BU17" s="25"/>
    </row>
    <row r="18" spans="1:73" s="22" customFormat="1" ht="293.25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245"/>
      <c r="K18" s="245"/>
      <c r="L18" s="20"/>
      <c r="M18" s="20" t="s">
        <v>310</v>
      </c>
      <c r="N18" s="20">
        <f>BD16</f>
        <v>0.45</v>
      </c>
      <c r="O18" s="21">
        <f>N18*1124</f>
        <v>505.8</v>
      </c>
      <c r="P18" s="21"/>
      <c r="Q18" s="21">
        <f>O18*0.11</f>
        <v>55.637999999999998</v>
      </c>
      <c r="R18" s="21">
        <f>O18*0.83</f>
        <v>419.81399999999996</v>
      </c>
      <c r="S18" s="21">
        <v>0</v>
      </c>
      <c r="T18" s="21">
        <f>O18*0.06</f>
        <v>30.347999999999999</v>
      </c>
      <c r="U18" s="21">
        <f t="shared" ref="U18:U19" si="16">SUM(Q18:T18)</f>
        <v>505.79999999999995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3"/>
      <c r="AJ18" s="23"/>
      <c r="AK18" s="21"/>
      <c r="AL18" s="233"/>
      <c r="AM18" s="23"/>
      <c r="AN18" s="23"/>
      <c r="AO18" s="21"/>
      <c r="AP18" s="21"/>
      <c r="AQ18" s="21"/>
      <c r="AR18" s="21"/>
      <c r="AS18" s="21"/>
      <c r="AT18" s="233"/>
      <c r="AU18" s="23"/>
      <c r="AV18" s="21"/>
      <c r="AW18" s="21"/>
      <c r="AX18" s="21"/>
      <c r="AY18" s="21"/>
      <c r="AZ18" s="21"/>
      <c r="BA18" s="21"/>
      <c r="BB18" s="21"/>
      <c r="BC18" s="21"/>
      <c r="BD18" s="233"/>
      <c r="BE18" s="181"/>
      <c r="BF18" s="23"/>
      <c r="BG18" s="21"/>
      <c r="BH18" s="20"/>
      <c r="BI18" s="23"/>
      <c r="BJ18" s="23"/>
      <c r="BK18" s="21"/>
      <c r="BL18" s="21"/>
      <c r="BM18" s="21"/>
      <c r="BN18" s="180"/>
      <c r="BO18" s="24"/>
      <c r="BP18" s="21"/>
      <c r="BQ18" s="192"/>
      <c r="BR18" s="195"/>
      <c r="BT18" s="191"/>
      <c r="BU18" s="25"/>
    </row>
    <row r="19" spans="1:73" s="22" customFormat="1" ht="387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240"/>
      <c r="K19" s="240"/>
      <c r="L19" s="20"/>
      <c r="M19" s="20" t="s">
        <v>320</v>
      </c>
      <c r="N19" s="23" t="str">
        <f>BF16</f>
        <v>реконструкция существующей ВЛ-0,4 кВ в части монтажа совместной подвеской проектируемой ВЛ-0,4 кВ, выполненной самонесущим изолированным проводом на участке протяженностью  0,15 км</v>
      </c>
      <c r="O19" s="21">
        <f>0.15*620.52</f>
        <v>93.077999999999989</v>
      </c>
      <c r="P19" s="21"/>
      <c r="Q19" s="21">
        <f>O19*0.11</f>
        <v>10.238579999999999</v>
      </c>
      <c r="R19" s="21">
        <f>O19*0.83</f>
        <v>77.254739999999984</v>
      </c>
      <c r="S19" s="21">
        <v>0</v>
      </c>
      <c r="T19" s="21">
        <f>O19*0.06</f>
        <v>5.5846799999999988</v>
      </c>
      <c r="U19" s="21">
        <f t="shared" si="16"/>
        <v>93.077999999999975</v>
      </c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3"/>
      <c r="AJ19" s="23"/>
      <c r="AK19" s="21"/>
      <c r="AL19" s="233"/>
      <c r="AM19" s="23"/>
      <c r="AN19" s="23"/>
      <c r="AO19" s="21"/>
      <c r="AP19" s="21"/>
      <c r="AQ19" s="21"/>
      <c r="AR19" s="21"/>
      <c r="AS19" s="21"/>
      <c r="AT19" s="233"/>
      <c r="AU19" s="23"/>
      <c r="AV19" s="21"/>
      <c r="AW19" s="21"/>
      <c r="AX19" s="21"/>
      <c r="AY19" s="21"/>
      <c r="AZ19" s="21"/>
      <c r="BA19" s="21"/>
      <c r="BB19" s="21"/>
      <c r="BC19" s="21"/>
      <c r="BD19" s="233"/>
      <c r="BE19" s="181"/>
      <c r="BF19" s="23"/>
      <c r="BG19" s="21"/>
      <c r="BH19" s="20"/>
      <c r="BI19" s="23"/>
      <c r="BJ19" s="23"/>
      <c r="BK19" s="21"/>
      <c r="BL19" s="21"/>
      <c r="BM19" s="21"/>
      <c r="BN19" s="180"/>
      <c r="BO19" s="24"/>
      <c r="BP19" s="21"/>
      <c r="BQ19" s="192"/>
      <c r="BR19" s="195"/>
      <c r="BT19" s="191"/>
      <c r="BU19" s="25"/>
    </row>
    <row r="20" spans="1:73" s="22" customFormat="1" ht="409.5" customHeight="1" x14ac:dyDescent="0.25">
      <c r="A20" s="17" t="s">
        <v>382</v>
      </c>
      <c r="B20" s="18">
        <v>41732978</v>
      </c>
      <c r="C20" s="24">
        <v>43397</v>
      </c>
      <c r="D20" s="19">
        <v>466.1</v>
      </c>
      <c r="E20" s="19">
        <v>466.1</v>
      </c>
      <c r="F20" s="20">
        <v>10</v>
      </c>
      <c r="G20" s="18" t="s">
        <v>383</v>
      </c>
      <c r="H20" s="18" t="s">
        <v>138</v>
      </c>
      <c r="I20" s="18" t="s">
        <v>384</v>
      </c>
      <c r="J20" s="239" t="s">
        <v>385</v>
      </c>
      <c r="K20" s="239" t="s">
        <v>386</v>
      </c>
      <c r="L20" s="20"/>
      <c r="M20" s="20"/>
      <c r="N20" s="20"/>
      <c r="O20" s="21">
        <f>SUM(O21)</f>
        <v>44.96</v>
      </c>
      <c r="P20" s="21">
        <f t="shared" ref="P20:U20" si="17">SUM(P21)</f>
        <v>0</v>
      </c>
      <c r="Q20" s="21">
        <f t="shared" si="17"/>
        <v>4.9455999999999998</v>
      </c>
      <c r="R20" s="21">
        <f t="shared" si="17"/>
        <v>37.316800000000001</v>
      </c>
      <c r="S20" s="21">
        <f t="shared" si="17"/>
        <v>0</v>
      </c>
      <c r="T20" s="21">
        <f t="shared" si="17"/>
        <v>2.6976</v>
      </c>
      <c r="U20" s="21">
        <f t="shared" si="17"/>
        <v>44.96</v>
      </c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180"/>
      <c r="AM20" s="21"/>
      <c r="AN20" s="21"/>
      <c r="AO20" s="21"/>
      <c r="AP20" s="21"/>
      <c r="AQ20" s="21"/>
      <c r="AR20" s="21"/>
      <c r="AS20" s="21"/>
      <c r="AT20" s="233"/>
      <c r="AU20" s="23"/>
      <c r="AV20" s="21"/>
      <c r="AW20" s="21"/>
      <c r="AX20" s="21"/>
      <c r="AY20" s="21"/>
      <c r="AZ20" s="21"/>
      <c r="BA20" s="21"/>
      <c r="BB20" s="21"/>
      <c r="BC20" s="21"/>
      <c r="BD20" s="233">
        <v>0.04</v>
      </c>
      <c r="BE20" s="180">
        <f>U21</f>
        <v>44.96</v>
      </c>
      <c r="BF20" s="20"/>
      <c r="BG20" s="21"/>
      <c r="BH20" s="20"/>
      <c r="BI20" s="23"/>
      <c r="BJ20" s="23"/>
      <c r="BK20" s="21"/>
      <c r="BL20" s="21"/>
      <c r="BM20" s="21"/>
      <c r="BN20" s="180">
        <f t="shared" si="11"/>
        <v>44.96</v>
      </c>
      <c r="BO20" s="24">
        <v>43577</v>
      </c>
      <c r="BP20" s="21" t="s">
        <v>387</v>
      </c>
      <c r="BQ20" s="192">
        <v>43397</v>
      </c>
      <c r="BR20" s="195">
        <v>6</v>
      </c>
      <c r="BS20" s="22">
        <f t="shared" ref="BS20:BS23" si="18">BR20*30</f>
        <v>180</v>
      </c>
      <c r="BT20" s="191">
        <f t="shared" ref="BT20:BT23" si="19">BQ20+BS20</f>
        <v>43577</v>
      </c>
      <c r="BU20" s="25"/>
    </row>
    <row r="21" spans="1:73" s="22" customFormat="1" ht="409.5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240"/>
      <c r="K21" s="240"/>
      <c r="L21" s="20"/>
      <c r="M21" s="20" t="s">
        <v>310</v>
      </c>
      <c r="N21" s="20">
        <f>BD20</f>
        <v>0.04</v>
      </c>
      <c r="O21" s="21">
        <f>N21*1124</f>
        <v>44.96</v>
      </c>
      <c r="P21" s="21"/>
      <c r="Q21" s="21">
        <f>O21*0.11</f>
        <v>4.9455999999999998</v>
      </c>
      <c r="R21" s="21">
        <f>O21*0.83</f>
        <v>37.316800000000001</v>
      </c>
      <c r="S21" s="21">
        <v>0</v>
      </c>
      <c r="T21" s="21">
        <f>O21*0.06</f>
        <v>2.6976</v>
      </c>
      <c r="U21" s="21">
        <f t="shared" ref="U21" si="20">SUM(Q21:T21)</f>
        <v>44.96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180"/>
      <c r="AM21" s="21"/>
      <c r="AN21" s="21"/>
      <c r="AO21" s="21"/>
      <c r="AP21" s="21"/>
      <c r="AQ21" s="21"/>
      <c r="AR21" s="21"/>
      <c r="AS21" s="21"/>
      <c r="AT21" s="233"/>
      <c r="AU21" s="23"/>
      <c r="AV21" s="21"/>
      <c r="AW21" s="21"/>
      <c r="AX21" s="21"/>
      <c r="AY21" s="21"/>
      <c r="AZ21" s="21"/>
      <c r="BA21" s="21"/>
      <c r="BB21" s="21"/>
      <c r="BC21" s="21"/>
      <c r="BD21" s="233"/>
      <c r="BE21" s="180"/>
      <c r="BF21" s="20"/>
      <c r="BG21" s="21"/>
      <c r="BH21" s="20"/>
      <c r="BI21" s="23"/>
      <c r="BJ21" s="23"/>
      <c r="BK21" s="21"/>
      <c r="BL21" s="21"/>
      <c r="BM21" s="21"/>
      <c r="BN21" s="180"/>
      <c r="BO21" s="24"/>
      <c r="BP21" s="21"/>
      <c r="BQ21" s="192"/>
      <c r="BR21" s="195"/>
      <c r="BT21" s="191"/>
      <c r="BU21" s="25"/>
    </row>
    <row r="22" spans="1:73" s="22" customFormat="1" ht="408.75" customHeight="1" x14ac:dyDescent="0.25">
      <c r="A22" s="17" t="s">
        <v>388</v>
      </c>
      <c r="B22" s="18">
        <v>41735977</v>
      </c>
      <c r="C22" s="24">
        <v>43399</v>
      </c>
      <c r="D22" s="19">
        <v>466.1</v>
      </c>
      <c r="E22" s="19">
        <v>466.1</v>
      </c>
      <c r="F22" s="20">
        <v>12</v>
      </c>
      <c r="G22" s="18" t="s">
        <v>389</v>
      </c>
      <c r="H22" s="18" t="s">
        <v>138</v>
      </c>
      <c r="I22" s="18" t="s">
        <v>390</v>
      </c>
      <c r="J22" s="18" t="s">
        <v>391</v>
      </c>
      <c r="K22" s="18" t="s">
        <v>386</v>
      </c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0"/>
      <c r="AJ22" s="20"/>
      <c r="AK22" s="21"/>
      <c r="AL22" s="233"/>
      <c r="AM22" s="20"/>
      <c r="AN22" s="20"/>
      <c r="AO22" s="21"/>
      <c r="AP22" s="21"/>
      <c r="AQ22" s="21"/>
      <c r="AR22" s="21"/>
      <c r="AS22" s="21"/>
      <c r="AT22" s="233"/>
      <c r="AU22" s="20"/>
      <c r="AV22" s="21"/>
      <c r="AW22" s="21"/>
      <c r="AX22" s="21"/>
      <c r="AY22" s="21"/>
      <c r="AZ22" s="21"/>
      <c r="BA22" s="21"/>
      <c r="BB22" s="21"/>
      <c r="BC22" s="21"/>
      <c r="BD22" s="233"/>
      <c r="BE22" s="233"/>
      <c r="BF22" s="20"/>
      <c r="BG22" s="20"/>
      <c r="BH22" s="20"/>
      <c r="BI22" s="23"/>
      <c r="BJ22" s="23"/>
      <c r="BK22" s="21"/>
      <c r="BL22" s="21"/>
      <c r="BM22" s="21"/>
      <c r="BN22" s="180">
        <f t="shared" si="11"/>
        <v>0</v>
      </c>
      <c r="BO22" s="24">
        <v>43579</v>
      </c>
      <c r="BP22" s="21" t="s">
        <v>392</v>
      </c>
      <c r="BQ22" s="192">
        <v>43399</v>
      </c>
      <c r="BR22" s="195">
        <v>6</v>
      </c>
      <c r="BS22" s="22">
        <f t="shared" si="18"/>
        <v>180</v>
      </c>
      <c r="BT22" s="191">
        <f t="shared" si="19"/>
        <v>43579</v>
      </c>
      <c r="BU22" s="25"/>
    </row>
    <row r="23" spans="1:73" s="22" customFormat="1" ht="394.5" customHeight="1" x14ac:dyDescent="0.25">
      <c r="A23" s="17" t="s">
        <v>393</v>
      </c>
      <c r="B23" s="18">
        <v>41736461</v>
      </c>
      <c r="C23" s="24">
        <v>43405</v>
      </c>
      <c r="D23" s="19">
        <v>466.1</v>
      </c>
      <c r="E23" s="19"/>
      <c r="F23" s="20">
        <v>10</v>
      </c>
      <c r="G23" s="18" t="s">
        <v>394</v>
      </c>
      <c r="H23" s="18" t="s">
        <v>138</v>
      </c>
      <c r="I23" s="18" t="s">
        <v>395</v>
      </c>
      <c r="J23" s="239" t="s">
        <v>396</v>
      </c>
      <c r="K23" s="239" t="s">
        <v>386</v>
      </c>
      <c r="L23" s="20"/>
      <c r="M23" s="20"/>
      <c r="N23" s="20"/>
      <c r="O23" s="21">
        <f>SUM(O24)</f>
        <v>101.16</v>
      </c>
      <c r="P23" s="21">
        <f t="shared" ref="P23:U25" si="21">SUM(P24)</f>
        <v>0</v>
      </c>
      <c r="Q23" s="21">
        <f t="shared" si="21"/>
        <v>11.127599999999999</v>
      </c>
      <c r="R23" s="21">
        <f t="shared" si="21"/>
        <v>83.962799999999987</v>
      </c>
      <c r="S23" s="21">
        <f t="shared" si="21"/>
        <v>0</v>
      </c>
      <c r="T23" s="21">
        <f t="shared" si="21"/>
        <v>6.0695999999999994</v>
      </c>
      <c r="U23" s="21">
        <f t="shared" si="21"/>
        <v>101.15999999999998</v>
      </c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3"/>
      <c r="AJ23" s="23"/>
      <c r="AK23" s="21"/>
      <c r="AL23" s="233"/>
      <c r="AM23" s="23"/>
      <c r="AN23" s="23"/>
      <c r="AO23" s="21"/>
      <c r="AP23" s="21"/>
      <c r="AQ23" s="21"/>
      <c r="AR23" s="21"/>
      <c r="AS23" s="21"/>
      <c r="AT23" s="233"/>
      <c r="AU23" s="23"/>
      <c r="AV23" s="21"/>
      <c r="AW23" s="21"/>
      <c r="AX23" s="21"/>
      <c r="AY23" s="21"/>
      <c r="AZ23" s="21"/>
      <c r="BA23" s="21"/>
      <c r="BB23" s="21"/>
      <c r="BC23" s="21"/>
      <c r="BD23" s="233">
        <v>0.09</v>
      </c>
      <c r="BE23" s="23">
        <f>U24</f>
        <v>101.15999999999998</v>
      </c>
      <c r="BF23" s="23"/>
      <c r="BG23" s="21"/>
      <c r="BH23" s="20"/>
      <c r="BI23" s="23"/>
      <c r="BJ23" s="23"/>
      <c r="BK23" s="21"/>
      <c r="BL23" s="21"/>
      <c r="BM23" s="21"/>
      <c r="BN23" s="180">
        <f t="shared" si="11"/>
        <v>101.15999999999998</v>
      </c>
      <c r="BO23" s="24">
        <v>43585</v>
      </c>
      <c r="BP23" s="21" t="s">
        <v>387</v>
      </c>
      <c r="BQ23" s="192">
        <v>43405</v>
      </c>
      <c r="BR23" s="195">
        <v>6</v>
      </c>
      <c r="BS23" s="22">
        <f t="shared" si="18"/>
        <v>180</v>
      </c>
      <c r="BT23" s="191">
        <f t="shared" si="19"/>
        <v>43585</v>
      </c>
      <c r="BU23" s="25"/>
    </row>
    <row r="24" spans="1:73" s="22" customFormat="1" ht="394.5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240"/>
      <c r="K24" s="240"/>
      <c r="L24" s="20"/>
      <c r="M24" s="20" t="s">
        <v>310</v>
      </c>
      <c r="N24" s="20">
        <f>BD23</f>
        <v>0.09</v>
      </c>
      <c r="O24" s="21">
        <f>N24*1124</f>
        <v>101.16</v>
      </c>
      <c r="P24" s="21"/>
      <c r="Q24" s="21">
        <f>O24*0.11</f>
        <v>11.127599999999999</v>
      </c>
      <c r="R24" s="21">
        <f>O24*0.83</f>
        <v>83.962799999999987</v>
      </c>
      <c r="S24" s="21">
        <v>0</v>
      </c>
      <c r="T24" s="21">
        <f>O24*0.06</f>
        <v>6.0695999999999994</v>
      </c>
      <c r="U24" s="21">
        <f t="shared" ref="U24" si="22">SUM(Q24:T24)</f>
        <v>101.15999999999998</v>
      </c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3"/>
      <c r="AJ24" s="23"/>
      <c r="AK24" s="21"/>
      <c r="AL24" s="233"/>
      <c r="AM24" s="23"/>
      <c r="AN24" s="23"/>
      <c r="AO24" s="21"/>
      <c r="AP24" s="21"/>
      <c r="AQ24" s="21"/>
      <c r="AR24" s="21"/>
      <c r="AS24" s="21"/>
      <c r="AT24" s="233"/>
      <c r="AU24" s="23"/>
      <c r="AV24" s="21"/>
      <c r="AW24" s="21"/>
      <c r="AX24" s="21"/>
      <c r="AY24" s="21"/>
      <c r="AZ24" s="21"/>
      <c r="BA24" s="21"/>
      <c r="BB24" s="21"/>
      <c r="BC24" s="21"/>
      <c r="BD24" s="233"/>
      <c r="BE24" s="181"/>
      <c r="BF24" s="23"/>
      <c r="BG24" s="21"/>
      <c r="BH24" s="20"/>
      <c r="BI24" s="23"/>
      <c r="BJ24" s="23"/>
      <c r="BK24" s="21"/>
      <c r="BL24" s="21"/>
      <c r="BM24" s="21"/>
      <c r="BN24" s="180"/>
      <c r="BO24" s="24"/>
      <c r="BP24" s="21"/>
      <c r="BQ24" s="192"/>
      <c r="BR24" s="195"/>
      <c r="BT24" s="191"/>
      <c r="BU24" s="25"/>
    </row>
    <row r="25" spans="1:73" s="22" customFormat="1" ht="408.75" customHeight="1" x14ac:dyDescent="0.25">
      <c r="A25" s="17" t="s">
        <v>397</v>
      </c>
      <c r="B25" s="18">
        <v>41741468</v>
      </c>
      <c r="C25" s="24">
        <v>43413</v>
      </c>
      <c r="D25" s="19">
        <v>466.1</v>
      </c>
      <c r="E25" s="19"/>
      <c r="F25" s="20">
        <v>5</v>
      </c>
      <c r="G25" s="18" t="s">
        <v>398</v>
      </c>
      <c r="H25" s="18" t="s">
        <v>138</v>
      </c>
      <c r="I25" s="18" t="s">
        <v>399</v>
      </c>
      <c r="J25" s="239" t="s">
        <v>400</v>
      </c>
      <c r="K25" s="239" t="s">
        <v>386</v>
      </c>
      <c r="L25" s="20"/>
      <c r="M25" s="20"/>
      <c r="N25" s="20"/>
      <c r="O25" s="21">
        <f>SUM(O26)</f>
        <v>89.92</v>
      </c>
      <c r="P25" s="21">
        <f t="shared" si="21"/>
        <v>0</v>
      </c>
      <c r="Q25" s="21">
        <f t="shared" si="21"/>
        <v>9.8911999999999995</v>
      </c>
      <c r="R25" s="21">
        <f t="shared" si="21"/>
        <v>74.633600000000001</v>
      </c>
      <c r="S25" s="21">
        <f t="shared" si="21"/>
        <v>0</v>
      </c>
      <c r="T25" s="21">
        <f t="shared" si="21"/>
        <v>5.3952</v>
      </c>
      <c r="U25" s="21">
        <f t="shared" si="21"/>
        <v>89.92</v>
      </c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3"/>
      <c r="AJ25" s="23"/>
      <c r="AK25" s="21"/>
      <c r="AL25" s="233"/>
      <c r="AM25" s="23"/>
      <c r="AN25" s="23"/>
      <c r="AO25" s="21"/>
      <c r="AP25" s="21"/>
      <c r="AQ25" s="21"/>
      <c r="AR25" s="21"/>
      <c r="AS25" s="21"/>
      <c r="AT25" s="233"/>
      <c r="AU25" s="23"/>
      <c r="AV25" s="21"/>
      <c r="AW25" s="21"/>
      <c r="AX25" s="21"/>
      <c r="AY25" s="21"/>
      <c r="AZ25" s="21"/>
      <c r="BA25" s="21"/>
      <c r="BB25" s="21"/>
      <c r="BC25" s="21"/>
      <c r="BD25" s="233">
        <v>0.08</v>
      </c>
      <c r="BE25" s="181">
        <f>U26</f>
        <v>89.92</v>
      </c>
      <c r="BF25" s="23"/>
      <c r="BG25" s="21"/>
      <c r="BH25" s="20"/>
      <c r="BI25" s="23"/>
      <c r="BJ25" s="23"/>
      <c r="BK25" s="21"/>
      <c r="BL25" s="21"/>
      <c r="BM25" s="21"/>
      <c r="BN25" s="180">
        <f t="shared" si="11"/>
        <v>89.92</v>
      </c>
      <c r="BO25" s="24">
        <v>43593</v>
      </c>
      <c r="BP25" s="21" t="s">
        <v>401</v>
      </c>
      <c r="BQ25" s="192">
        <v>43413</v>
      </c>
      <c r="BR25" s="195">
        <v>6</v>
      </c>
      <c r="BS25" s="22">
        <f t="shared" si="14"/>
        <v>180</v>
      </c>
      <c r="BT25" s="191">
        <f t="shared" si="15"/>
        <v>43593</v>
      </c>
      <c r="BU25" s="25"/>
    </row>
    <row r="26" spans="1:73" s="22" customFormat="1" ht="409.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240"/>
      <c r="K26" s="240"/>
      <c r="L26" s="20"/>
      <c r="M26" s="20" t="s">
        <v>310</v>
      </c>
      <c r="N26" s="20">
        <f>BD25</f>
        <v>0.08</v>
      </c>
      <c r="O26" s="21">
        <f>N26*1124</f>
        <v>89.92</v>
      </c>
      <c r="P26" s="21"/>
      <c r="Q26" s="21">
        <f>O26*0.11</f>
        <v>9.8911999999999995</v>
      </c>
      <c r="R26" s="21">
        <f>O26*0.83</f>
        <v>74.633600000000001</v>
      </c>
      <c r="S26" s="21">
        <v>0</v>
      </c>
      <c r="T26" s="21">
        <f>O26*0.06</f>
        <v>5.3952</v>
      </c>
      <c r="U26" s="21">
        <f t="shared" ref="U26" si="23">SUM(Q26:T26)</f>
        <v>89.92</v>
      </c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3"/>
      <c r="AJ26" s="23"/>
      <c r="AK26" s="21"/>
      <c r="AL26" s="233"/>
      <c r="AM26" s="23"/>
      <c r="AN26" s="23"/>
      <c r="AO26" s="21"/>
      <c r="AP26" s="21"/>
      <c r="AQ26" s="21"/>
      <c r="AR26" s="21"/>
      <c r="AS26" s="21"/>
      <c r="AT26" s="233"/>
      <c r="AU26" s="23"/>
      <c r="AV26" s="21"/>
      <c r="AW26" s="21"/>
      <c r="AX26" s="21"/>
      <c r="AY26" s="21"/>
      <c r="AZ26" s="21"/>
      <c r="BA26" s="21"/>
      <c r="BB26" s="21"/>
      <c r="BC26" s="21"/>
      <c r="BD26" s="233"/>
      <c r="BE26" s="181"/>
      <c r="BF26" s="23"/>
      <c r="BG26" s="21"/>
      <c r="BH26" s="20"/>
      <c r="BI26" s="23"/>
      <c r="BJ26" s="23"/>
      <c r="BK26" s="21"/>
      <c r="BL26" s="21"/>
      <c r="BM26" s="21"/>
      <c r="BN26" s="180"/>
      <c r="BO26" s="24"/>
      <c r="BP26" s="21"/>
      <c r="BQ26" s="192"/>
      <c r="BR26" s="195"/>
      <c r="BT26" s="191"/>
      <c r="BU26" s="25"/>
    </row>
    <row r="27" spans="1:73" s="22" customFormat="1" ht="409.6" customHeight="1" x14ac:dyDescent="0.25">
      <c r="A27" s="17" t="s">
        <v>402</v>
      </c>
      <c r="B27" s="18">
        <v>41736416</v>
      </c>
      <c r="C27" s="24">
        <v>43413</v>
      </c>
      <c r="D27" s="19">
        <v>466.1</v>
      </c>
      <c r="E27" s="19"/>
      <c r="F27" s="20">
        <v>9</v>
      </c>
      <c r="G27" s="18" t="s">
        <v>403</v>
      </c>
      <c r="H27" s="18" t="s">
        <v>138</v>
      </c>
      <c r="I27" s="18" t="s">
        <v>404</v>
      </c>
      <c r="J27" s="18" t="s">
        <v>405</v>
      </c>
      <c r="K27" s="18" t="s">
        <v>386</v>
      </c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0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33"/>
      <c r="BE27" s="21"/>
      <c r="BF27" s="20"/>
      <c r="BG27" s="21"/>
      <c r="BH27" s="20"/>
      <c r="BI27" s="23"/>
      <c r="BJ27" s="23"/>
      <c r="BK27" s="21"/>
      <c r="BL27" s="21"/>
      <c r="BM27" s="21"/>
      <c r="BN27" s="180">
        <f t="shared" si="11"/>
        <v>0</v>
      </c>
      <c r="BO27" s="24">
        <v>43593</v>
      </c>
      <c r="BP27" s="21" t="s">
        <v>406</v>
      </c>
      <c r="BQ27" s="192">
        <v>43413</v>
      </c>
      <c r="BR27" s="195">
        <v>6</v>
      </c>
      <c r="BS27" s="22">
        <f t="shared" ref="BS27:BS48" si="24">BR27*30</f>
        <v>180</v>
      </c>
      <c r="BT27" s="191">
        <f t="shared" si="15"/>
        <v>43593</v>
      </c>
      <c r="BU27" s="25"/>
    </row>
    <row r="28" spans="1:73" s="22" customFormat="1" ht="409.6" customHeight="1" x14ac:dyDescent="0.25">
      <c r="A28" s="17" t="s">
        <v>407</v>
      </c>
      <c r="B28" s="18">
        <v>41736401</v>
      </c>
      <c r="C28" s="24">
        <v>43405</v>
      </c>
      <c r="D28" s="19">
        <v>466.1</v>
      </c>
      <c r="E28" s="19"/>
      <c r="F28" s="20">
        <v>7</v>
      </c>
      <c r="G28" s="18" t="s">
        <v>408</v>
      </c>
      <c r="H28" s="18" t="s">
        <v>138</v>
      </c>
      <c r="I28" s="18" t="s">
        <v>409</v>
      </c>
      <c r="J28" s="18" t="s">
        <v>410</v>
      </c>
      <c r="K28" s="18" t="s">
        <v>386</v>
      </c>
      <c r="L28" s="20"/>
      <c r="M28" s="20"/>
      <c r="N28" s="20"/>
      <c r="O28" s="21">
        <f>SUM(O29)</f>
        <v>112.4</v>
      </c>
      <c r="P28" s="21">
        <f t="shared" ref="P28:U28" si="25">SUM(P29)</f>
        <v>0</v>
      </c>
      <c r="Q28" s="21">
        <f t="shared" si="25"/>
        <v>12.364000000000001</v>
      </c>
      <c r="R28" s="21">
        <f t="shared" si="25"/>
        <v>93.292000000000002</v>
      </c>
      <c r="S28" s="21">
        <f t="shared" si="25"/>
        <v>0</v>
      </c>
      <c r="T28" s="21">
        <f t="shared" si="25"/>
        <v>6.7439999999999998</v>
      </c>
      <c r="U28" s="21">
        <f t="shared" si="25"/>
        <v>112.4</v>
      </c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0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33">
        <v>0.1</v>
      </c>
      <c r="BE28" s="21">
        <f>U29</f>
        <v>112.4</v>
      </c>
      <c r="BF28" s="20"/>
      <c r="BG28" s="21"/>
      <c r="BH28" s="20"/>
      <c r="BI28" s="23"/>
      <c r="BJ28" s="23"/>
      <c r="BK28" s="21"/>
      <c r="BL28" s="21"/>
      <c r="BM28" s="21"/>
      <c r="BN28" s="180">
        <f t="shared" si="11"/>
        <v>112.4</v>
      </c>
      <c r="BO28" s="24">
        <v>43585</v>
      </c>
      <c r="BP28" s="21" t="s">
        <v>411</v>
      </c>
      <c r="BQ28" s="192">
        <v>43405</v>
      </c>
      <c r="BR28" s="195">
        <v>6</v>
      </c>
      <c r="BS28" s="22">
        <f t="shared" si="24"/>
        <v>180</v>
      </c>
      <c r="BT28" s="191">
        <f t="shared" si="15"/>
        <v>43585</v>
      </c>
      <c r="BU28" s="25"/>
    </row>
    <row r="29" spans="1:73" s="22" customFormat="1" ht="201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18"/>
      <c r="K29" s="18"/>
      <c r="L29" s="20"/>
      <c r="M29" s="20" t="s">
        <v>310</v>
      </c>
      <c r="N29" s="20">
        <f>BD28</f>
        <v>0.1</v>
      </c>
      <c r="O29" s="21">
        <f>N29*1124</f>
        <v>112.4</v>
      </c>
      <c r="P29" s="21"/>
      <c r="Q29" s="21">
        <f>O29*0.11</f>
        <v>12.364000000000001</v>
      </c>
      <c r="R29" s="21">
        <f>O29*0.83</f>
        <v>93.292000000000002</v>
      </c>
      <c r="S29" s="21">
        <v>0</v>
      </c>
      <c r="T29" s="21">
        <f>O29*0.06</f>
        <v>6.7439999999999998</v>
      </c>
      <c r="U29" s="21">
        <f t="shared" ref="U29" si="26">SUM(Q29:T29)</f>
        <v>112.4</v>
      </c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0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33"/>
      <c r="BE29" s="21"/>
      <c r="BF29" s="233"/>
      <c r="BG29" s="21"/>
      <c r="BH29" s="20"/>
      <c r="BI29" s="23"/>
      <c r="BJ29" s="23"/>
      <c r="BK29" s="21"/>
      <c r="BL29" s="21"/>
      <c r="BM29" s="21"/>
      <c r="BN29" s="180"/>
      <c r="BO29" s="24"/>
      <c r="BP29" s="21"/>
      <c r="BQ29" s="192"/>
      <c r="BR29" s="195"/>
      <c r="BT29" s="191"/>
      <c r="BU29" s="25"/>
    </row>
    <row r="30" spans="1:73" s="22" customFormat="1" ht="408.75" customHeight="1" x14ac:dyDescent="0.25">
      <c r="A30" s="17" t="s">
        <v>412</v>
      </c>
      <c r="B30" s="18">
        <v>41736395</v>
      </c>
      <c r="C30" s="24">
        <v>43405</v>
      </c>
      <c r="D30" s="19">
        <v>466.1</v>
      </c>
      <c r="E30" s="19"/>
      <c r="F30" s="20">
        <v>9</v>
      </c>
      <c r="G30" s="18" t="s">
        <v>413</v>
      </c>
      <c r="H30" s="18" t="s">
        <v>138</v>
      </c>
      <c r="I30" s="18" t="s">
        <v>414</v>
      </c>
      <c r="J30" s="18" t="s">
        <v>415</v>
      </c>
      <c r="K30" s="18" t="s">
        <v>386</v>
      </c>
      <c r="L30" s="20"/>
      <c r="M30" s="20"/>
      <c r="N30" s="20"/>
      <c r="O30" s="29"/>
      <c r="P30" s="29"/>
      <c r="Q30" s="29"/>
      <c r="R30" s="29"/>
      <c r="S30" s="29"/>
      <c r="T30" s="29"/>
      <c r="U30" s="29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0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33"/>
      <c r="BE30" s="21"/>
      <c r="BF30" s="233"/>
      <c r="BG30" s="29"/>
      <c r="BH30" s="29"/>
      <c r="BI30" s="23"/>
      <c r="BJ30" s="23"/>
      <c r="BK30" s="21"/>
      <c r="BL30" s="21"/>
      <c r="BM30" s="21"/>
      <c r="BN30" s="180">
        <f t="shared" si="11"/>
        <v>0</v>
      </c>
      <c r="BO30" s="24">
        <v>43585</v>
      </c>
      <c r="BP30" s="21" t="s">
        <v>416</v>
      </c>
      <c r="BQ30" s="192">
        <v>43405</v>
      </c>
      <c r="BR30" s="195">
        <v>6</v>
      </c>
      <c r="BS30" s="22">
        <f t="shared" si="24"/>
        <v>180</v>
      </c>
      <c r="BT30" s="191">
        <f t="shared" si="15"/>
        <v>43585</v>
      </c>
      <c r="BU30" s="25"/>
    </row>
    <row r="31" spans="1:73" s="22" customFormat="1" ht="376.5" customHeight="1" x14ac:dyDescent="0.25">
      <c r="A31" s="17" t="s">
        <v>417</v>
      </c>
      <c r="B31" s="18">
        <v>41741480</v>
      </c>
      <c r="C31" s="24">
        <v>43413</v>
      </c>
      <c r="D31" s="19">
        <v>466.1</v>
      </c>
      <c r="E31" s="19"/>
      <c r="F31" s="20">
        <v>7</v>
      </c>
      <c r="G31" s="18" t="s">
        <v>418</v>
      </c>
      <c r="H31" s="18" t="s">
        <v>138</v>
      </c>
      <c r="I31" s="18" t="s">
        <v>419</v>
      </c>
      <c r="J31" s="18" t="s">
        <v>420</v>
      </c>
      <c r="K31" s="18" t="s">
        <v>386</v>
      </c>
      <c r="L31" s="20"/>
      <c r="M31" s="20"/>
      <c r="N31" s="20"/>
      <c r="O31" s="29"/>
      <c r="P31" s="29"/>
      <c r="Q31" s="29"/>
      <c r="R31" s="29"/>
      <c r="S31" s="29"/>
      <c r="T31" s="29"/>
      <c r="U31" s="29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0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0"/>
      <c r="BC31" s="20"/>
      <c r="BD31" s="233"/>
      <c r="BE31" s="20"/>
      <c r="BF31" s="20"/>
      <c r="BG31" s="21"/>
      <c r="BH31" s="20"/>
      <c r="BI31" s="23"/>
      <c r="BJ31" s="23"/>
      <c r="BK31" s="21"/>
      <c r="BL31" s="21"/>
      <c r="BM31" s="21"/>
      <c r="BN31" s="180">
        <f t="shared" si="11"/>
        <v>0</v>
      </c>
      <c r="BO31" s="24">
        <v>43593</v>
      </c>
      <c r="BP31" s="21" t="s">
        <v>421</v>
      </c>
      <c r="BQ31" s="192">
        <v>43413</v>
      </c>
      <c r="BR31" s="195">
        <v>6</v>
      </c>
      <c r="BS31" s="22">
        <f t="shared" si="24"/>
        <v>180</v>
      </c>
      <c r="BT31" s="191">
        <f t="shared" si="15"/>
        <v>43593</v>
      </c>
      <c r="BU31" s="25"/>
    </row>
    <row r="32" spans="1:73" s="22" customFormat="1" ht="408.75" customHeight="1" x14ac:dyDescent="0.25">
      <c r="A32" s="17" t="s">
        <v>422</v>
      </c>
      <c r="B32" s="18">
        <v>41742183</v>
      </c>
      <c r="C32" s="24">
        <v>43413</v>
      </c>
      <c r="D32" s="19">
        <v>466.1</v>
      </c>
      <c r="E32" s="19"/>
      <c r="F32" s="20">
        <v>7</v>
      </c>
      <c r="G32" s="18" t="s">
        <v>423</v>
      </c>
      <c r="H32" s="18" t="s">
        <v>138</v>
      </c>
      <c r="I32" s="18" t="s">
        <v>424</v>
      </c>
      <c r="J32" s="239" t="s">
        <v>425</v>
      </c>
      <c r="K32" s="18" t="s">
        <v>386</v>
      </c>
      <c r="L32" s="20"/>
      <c r="M32" s="20"/>
      <c r="N32" s="20"/>
      <c r="O32" s="21">
        <f>SUM(O33)</f>
        <v>202.32</v>
      </c>
      <c r="P32" s="21">
        <f t="shared" ref="P32:U37" si="27">SUM(P33)</f>
        <v>0</v>
      </c>
      <c r="Q32" s="21">
        <f t="shared" si="27"/>
        <v>22.255199999999999</v>
      </c>
      <c r="R32" s="21">
        <f t="shared" si="27"/>
        <v>167.92559999999997</v>
      </c>
      <c r="S32" s="21">
        <f t="shared" si="27"/>
        <v>0</v>
      </c>
      <c r="T32" s="21">
        <f t="shared" si="27"/>
        <v>12.139199999999999</v>
      </c>
      <c r="U32" s="21">
        <f t="shared" si="27"/>
        <v>202.31999999999996</v>
      </c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0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33">
        <v>0.18</v>
      </c>
      <c r="BE32" s="180">
        <f>U33</f>
        <v>202.31999999999996</v>
      </c>
      <c r="BF32" s="21"/>
      <c r="BG32" s="21"/>
      <c r="BH32" s="20"/>
      <c r="BI32" s="23"/>
      <c r="BJ32" s="23"/>
      <c r="BK32" s="21"/>
      <c r="BL32" s="21"/>
      <c r="BM32" s="21"/>
      <c r="BN32" s="180">
        <f t="shared" si="11"/>
        <v>202.31999999999996</v>
      </c>
      <c r="BO32" s="24">
        <v>43593</v>
      </c>
      <c r="BP32" s="21" t="s">
        <v>426</v>
      </c>
      <c r="BQ32" s="192">
        <v>43413</v>
      </c>
      <c r="BR32" s="195">
        <v>6</v>
      </c>
      <c r="BS32" s="22">
        <f t="shared" si="24"/>
        <v>180</v>
      </c>
      <c r="BT32" s="191">
        <f t="shared" si="15"/>
        <v>43593</v>
      </c>
      <c r="BU32" s="25"/>
    </row>
    <row r="33" spans="1:73" s="22" customFormat="1" ht="399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240"/>
      <c r="K33" s="18"/>
      <c r="L33" s="20"/>
      <c r="M33" s="20" t="s">
        <v>310</v>
      </c>
      <c r="N33" s="20">
        <f>BD32</f>
        <v>0.18</v>
      </c>
      <c r="O33" s="21">
        <f>N33*1124</f>
        <v>202.32</v>
      </c>
      <c r="P33" s="21"/>
      <c r="Q33" s="21">
        <f>O33*0.11</f>
        <v>22.255199999999999</v>
      </c>
      <c r="R33" s="21">
        <f>O33*0.83</f>
        <v>167.92559999999997</v>
      </c>
      <c r="S33" s="21">
        <v>0</v>
      </c>
      <c r="T33" s="21">
        <f>O33*0.06</f>
        <v>12.139199999999999</v>
      </c>
      <c r="U33" s="21">
        <f t="shared" ref="U33" si="28">SUM(Q33:T33)</f>
        <v>202.31999999999996</v>
      </c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0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33"/>
      <c r="BE33" s="180"/>
      <c r="BF33" s="21"/>
      <c r="BG33" s="21"/>
      <c r="BH33" s="20"/>
      <c r="BI33" s="23"/>
      <c r="BJ33" s="23"/>
      <c r="BK33" s="21"/>
      <c r="BL33" s="21"/>
      <c r="BM33" s="21"/>
      <c r="BN33" s="180"/>
      <c r="BO33" s="24"/>
      <c r="BP33" s="21"/>
      <c r="BQ33" s="192"/>
      <c r="BR33" s="195"/>
      <c r="BT33" s="191"/>
      <c r="BU33" s="25"/>
    </row>
    <row r="34" spans="1:73" s="22" customFormat="1" ht="376.5" customHeight="1" x14ac:dyDescent="0.25">
      <c r="A34" s="17" t="s">
        <v>427</v>
      </c>
      <c r="B34" s="18">
        <v>41742244</v>
      </c>
      <c r="C34" s="24">
        <v>43416</v>
      </c>
      <c r="D34" s="19">
        <v>466.1</v>
      </c>
      <c r="E34" s="19"/>
      <c r="F34" s="20">
        <v>7</v>
      </c>
      <c r="G34" s="18" t="s">
        <v>428</v>
      </c>
      <c r="H34" s="18" t="s">
        <v>138</v>
      </c>
      <c r="I34" s="18" t="s">
        <v>429</v>
      </c>
      <c r="J34" s="18" t="s">
        <v>430</v>
      </c>
      <c r="K34" s="18" t="s">
        <v>431</v>
      </c>
      <c r="L34" s="20"/>
      <c r="M34" s="20"/>
      <c r="N34" s="20"/>
      <c r="O34" s="20"/>
      <c r="P34" s="20"/>
      <c r="Q34" s="21"/>
      <c r="R34" s="21"/>
      <c r="S34" s="21"/>
      <c r="T34" s="21"/>
      <c r="U34" s="20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0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33"/>
      <c r="BE34" s="180"/>
      <c r="BF34" s="21"/>
      <c r="BG34" s="21"/>
      <c r="BH34" s="20"/>
      <c r="BI34" s="23"/>
      <c r="BJ34" s="23"/>
      <c r="BK34" s="21"/>
      <c r="BL34" s="21"/>
      <c r="BM34" s="21"/>
      <c r="BN34" s="180">
        <f t="shared" si="11"/>
        <v>0</v>
      </c>
      <c r="BO34" s="24">
        <v>43596</v>
      </c>
      <c r="BP34" s="21" t="s">
        <v>432</v>
      </c>
      <c r="BQ34" s="192">
        <v>43416</v>
      </c>
      <c r="BR34" s="195">
        <v>6</v>
      </c>
      <c r="BS34" s="22">
        <f t="shared" si="24"/>
        <v>180</v>
      </c>
      <c r="BT34" s="191">
        <f t="shared" si="15"/>
        <v>43596</v>
      </c>
      <c r="BU34" s="25"/>
    </row>
    <row r="35" spans="1:73" s="22" customFormat="1" ht="408.75" customHeight="1" x14ac:dyDescent="0.25">
      <c r="A35" s="17" t="s">
        <v>433</v>
      </c>
      <c r="B35" s="18">
        <v>41742287</v>
      </c>
      <c r="C35" s="24">
        <v>43413</v>
      </c>
      <c r="D35" s="19">
        <v>466.1</v>
      </c>
      <c r="E35" s="19"/>
      <c r="F35" s="20">
        <v>12</v>
      </c>
      <c r="G35" s="18" t="s">
        <v>434</v>
      </c>
      <c r="H35" s="18" t="s">
        <v>138</v>
      </c>
      <c r="I35" s="18" t="s">
        <v>435</v>
      </c>
      <c r="J35" s="18" t="s">
        <v>436</v>
      </c>
      <c r="K35" s="18" t="s">
        <v>386</v>
      </c>
      <c r="L35" s="20"/>
      <c r="M35" s="20"/>
      <c r="N35" s="20"/>
      <c r="O35" s="21">
        <f>SUM(O36)</f>
        <v>67.44</v>
      </c>
      <c r="P35" s="21">
        <f t="shared" si="27"/>
        <v>0</v>
      </c>
      <c r="Q35" s="21">
        <f t="shared" si="27"/>
        <v>7.4184000000000001</v>
      </c>
      <c r="R35" s="21">
        <f t="shared" si="27"/>
        <v>55.975199999999994</v>
      </c>
      <c r="S35" s="21">
        <f t="shared" si="27"/>
        <v>0</v>
      </c>
      <c r="T35" s="21">
        <f t="shared" si="27"/>
        <v>4.0463999999999993</v>
      </c>
      <c r="U35" s="21">
        <f t="shared" si="27"/>
        <v>67.44</v>
      </c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0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180">
        <v>0.06</v>
      </c>
      <c r="BE35" s="180">
        <f>U36</f>
        <v>67.44</v>
      </c>
      <c r="BF35" s="21"/>
      <c r="BG35" s="21"/>
      <c r="BH35" s="20"/>
      <c r="BI35" s="23"/>
      <c r="BJ35" s="23"/>
      <c r="BK35" s="21"/>
      <c r="BL35" s="21"/>
      <c r="BM35" s="21"/>
      <c r="BN35" s="180">
        <f t="shared" si="11"/>
        <v>67.44</v>
      </c>
      <c r="BO35" s="24">
        <v>43593</v>
      </c>
      <c r="BP35" s="21" t="s">
        <v>437</v>
      </c>
      <c r="BQ35" s="192">
        <v>43413</v>
      </c>
      <c r="BR35" s="195">
        <v>6</v>
      </c>
      <c r="BS35" s="22">
        <f t="shared" si="24"/>
        <v>180</v>
      </c>
      <c r="BT35" s="191">
        <f t="shared" si="15"/>
        <v>43593</v>
      </c>
      <c r="BU35" s="25"/>
    </row>
    <row r="36" spans="1:73" s="22" customFormat="1" ht="146.44999999999999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18"/>
      <c r="K36" s="18"/>
      <c r="L36" s="20"/>
      <c r="M36" s="20" t="s">
        <v>310</v>
      </c>
      <c r="N36" s="20">
        <f>BD35</f>
        <v>0.06</v>
      </c>
      <c r="O36" s="21">
        <f>N36*1124</f>
        <v>67.44</v>
      </c>
      <c r="P36" s="21"/>
      <c r="Q36" s="21">
        <f>O36*0.11</f>
        <v>7.4184000000000001</v>
      </c>
      <c r="R36" s="21">
        <f>O36*0.83</f>
        <v>55.975199999999994</v>
      </c>
      <c r="S36" s="21">
        <v>0</v>
      </c>
      <c r="T36" s="21">
        <f>O36*0.06</f>
        <v>4.0463999999999993</v>
      </c>
      <c r="U36" s="21">
        <f t="shared" ref="U36" si="29">SUM(Q36:T36)</f>
        <v>67.44</v>
      </c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0"/>
      <c r="AM36" s="21"/>
      <c r="AN36" s="21"/>
      <c r="AO36" s="21"/>
      <c r="AP36" s="21"/>
      <c r="AQ36" s="21"/>
      <c r="AR36" s="21"/>
      <c r="AS36" s="21"/>
      <c r="AT36" s="180"/>
      <c r="AU36" s="21"/>
      <c r="AV36" s="21"/>
      <c r="AW36" s="21"/>
      <c r="AX36" s="21"/>
      <c r="AY36" s="21"/>
      <c r="AZ36" s="21"/>
      <c r="BA36" s="21"/>
      <c r="BB36" s="21"/>
      <c r="BC36" s="21"/>
      <c r="BD36" s="180"/>
      <c r="BE36" s="180"/>
      <c r="BF36" s="21"/>
      <c r="BG36" s="21"/>
      <c r="BH36" s="20"/>
      <c r="BI36" s="23"/>
      <c r="BJ36" s="23"/>
      <c r="BK36" s="21"/>
      <c r="BL36" s="21"/>
      <c r="BM36" s="21"/>
      <c r="BN36" s="180"/>
      <c r="BO36" s="24"/>
      <c r="BP36" s="21"/>
      <c r="BQ36" s="192"/>
      <c r="BR36" s="195"/>
      <c r="BT36" s="191"/>
      <c r="BU36" s="25"/>
    </row>
    <row r="37" spans="1:73" s="22" customFormat="1" ht="409.6" customHeight="1" x14ac:dyDescent="0.25">
      <c r="A37" s="17" t="s">
        <v>438</v>
      </c>
      <c r="B37" s="18">
        <v>41742321</v>
      </c>
      <c r="C37" s="24">
        <v>43416</v>
      </c>
      <c r="D37" s="19">
        <v>466.1</v>
      </c>
      <c r="E37" s="19"/>
      <c r="F37" s="20">
        <v>7</v>
      </c>
      <c r="G37" s="18" t="s">
        <v>439</v>
      </c>
      <c r="H37" s="18" t="s">
        <v>138</v>
      </c>
      <c r="I37" s="18" t="s">
        <v>440</v>
      </c>
      <c r="J37" s="18" t="s">
        <v>441</v>
      </c>
      <c r="K37" s="18" t="s">
        <v>442</v>
      </c>
      <c r="L37" s="20"/>
      <c r="M37" s="20"/>
      <c r="N37" s="20"/>
      <c r="O37" s="21">
        <f>SUM(O38)</f>
        <v>89.92</v>
      </c>
      <c r="P37" s="21">
        <f t="shared" si="27"/>
        <v>0</v>
      </c>
      <c r="Q37" s="21">
        <f t="shared" si="27"/>
        <v>9.8911999999999995</v>
      </c>
      <c r="R37" s="21">
        <f t="shared" si="27"/>
        <v>74.633600000000001</v>
      </c>
      <c r="S37" s="21">
        <f t="shared" si="27"/>
        <v>0</v>
      </c>
      <c r="T37" s="21">
        <f t="shared" si="27"/>
        <v>5.3952</v>
      </c>
      <c r="U37" s="21">
        <f t="shared" si="27"/>
        <v>89.92</v>
      </c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1"/>
      <c r="AJ37" s="20"/>
      <c r="AK37" s="21"/>
      <c r="AL37" s="233"/>
      <c r="AM37" s="20"/>
      <c r="AN37" s="20"/>
      <c r="AO37" s="21"/>
      <c r="AP37" s="21"/>
      <c r="AQ37" s="21"/>
      <c r="AR37" s="21"/>
      <c r="AS37" s="21"/>
      <c r="AT37" s="233"/>
      <c r="AU37" s="20"/>
      <c r="AV37" s="20"/>
      <c r="AW37" s="21"/>
      <c r="AX37" s="21"/>
      <c r="AY37" s="21"/>
      <c r="AZ37" s="21"/>
      <c r="BA37" s="21"/>
      <c r="BB37" s="21"/>
      <c r="BC37" s="21"/>
      <c r="BD37" s="233">
        <v>0.08</v>
      </c>
      <c r="BE37" s="20">
        <f>U38</f>
        <v>89.92</v>
      </c>
      <c r="BF37" s="20"/>
      <c r="BG37" s="21"/>
      <c r="BH37" s="20"/>
      <c r="BI37" s="23"/>
      <c r="BJ37" s="23"/>
      <c r="BK37" s="21"/>
      <c r="BL37" s="21"/>
      <c r="BM37" s="21"/>
      <c r="BN37" s="180">
        <f t="shared" si="11"/>
        <v>89.92</v>
      </c>
      <c r="BO37" s="24">
        <v>43596</v>
      </c>
      <c r="BP37" s="21" t="s">
        <v>443</v>
      </c>
      <c r="BQ37" s="192">
        <v>43416</v>
      </c>
      <c r="BR37" s="195">
        <v>6</v>
      </c>
      <c r="BS37" s="22">
        <f t="shared" si="24"/>
        <v>180</v>
      </c>
      <c r="BT37" s="191">
        <f t="shared" si="15"/>
        <v>43596</v>
      </c>
      <c r="BU37" s="25"/>
    </row>
    <row r="38" spans="1:73" s="22" customFormat="1" ht="193.15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18"/>
      <c r="K38" s="18"/>
      <c r="L38" s="20"/>
      <c r="M38" s="20" t="s">
        <v>310</v>
      </c>
      <c r="N38" s="20">
        <f>BD37</f>
        <v>0.08</v>
      </c>
      <c r="O38" s="21">
        <f>N38*1124</f>
        <v>89.92</v>
      </c>
      <c r="P38" s="21"/>
      <c r="Q38" s="21">
        <f>O38*0.11</f>
        <v>9.8911999999999995</v>
      </c>
      <c r="R38" s="21">
        <f>O38*0.83</f>
        <v>74.633600000000001</v>
      </c>
      <c r="S38" s="21">
        <v>0</v>
      </c>
      <c r="T38" s="21">
        <f>O38*0.06</f>
        <v>5.3952</v>
      </c>
      <c r="U38" s="21">
        <f t="shared" ref="U38" si="30">SUM(Q38:T38)</f>
        <v>89.92</v>
      </c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1"/>
      <c r="AJ38" s="20"/>
      <c r="AK38" s="21"/>
      <c r="AL38" s="233"/>
      <c r="AM38" s="20"/>
      <c r="AN38" s="20"/>
      <c r="AO38" s="21"/>
      <c r="AP38" s="21"/>
      <c r="AQ38" s="21"/>
      <c r="AR38" s="21"/>
      <c r="AS38" s="21"/>
      <c r="AT38" s="233"/>
      <c r="AU38" s="20"/>
      <c r="AV38" s="20"/>
      <c r="AW38" s="21"/>
      <c r="AX38" s="21"/>
      <c r="AY38" s="21"/>
      <c r="AZ38" s="21"/>
      <c r="BA38" s="21"/>
      <c r="BB38" s="21"/>
      <c r="BC38" s="21"/>
      <c r="BD38" s="233"/>
      <c r="BE38" s="233"/>
      <c r="BF38" s="20"/>
      <c r="BG38" s="21"/>
      <c r="BH38" s="20"/>
      <c r="BI38" s="23"/>
      <c r="BJ38" s="23"/>
      <c r="BK38" s="21"/>
      <c r="BL38" s="21"/>
      <c r="BM38" s="21"/>
      <c r="BN38" s="180"/>
      <c r="BO38" s="24"/>
      <c r="BP38" s="21"/>
      <c r="BQ38" s="192"/>
      <c r="BR38" s="195"/>
      <c r="BT38" s="191"/>
      <c r="BU38" s="25"/>
    </row>
    <row r="39" spans="1:73" s="22" customFormat="1" ht="409.5" customHeight="1" x14ac:dyDescent="0.25">
      <c r="A39" s="17" t="s">
        <v>444</v>
      </c>
      <c r="B39" s="18">
        <v>41739680</v>
      </c>
      <c r="C39" s="24">
        <v>43416</v>
      </c>
      <c r="D39" s="19">
        <v>466.1</v>
      </c>
      <c r="E39" s="19"/>
      <c r="F39" s="20">
        <v>7</v>
      </c>
      <c r="G39" s="18" t="s">
        <v>445</v>
      </c>
      <c r="H39" s="18" t="s">
        <v>138</v>
      </c>
      <c r="I39" s="18" t="s">
        <v>446</v>
      </c>
      <c r="J39" s="18" t="s">
        <v>447</v>
      </c>
      <c r="K39" s="18" t="s">
        <v>386</v>
      </c>
      <c r="L39" s="20"/>
      <c r="M39" s="20"/>
      <c r="N39" s="20"/>
      <c r="O39" s="21"/>
      <c r="P39" s="20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0"/>
      <c r="AM39" s="21"/>
      <c r="AN39" s="21"/>
      <c r="AO39" s="21"/>
      <c r="AP39" s="21"/>
      <c r="AQ39" s="21"/>
      <c r="AR39" s="21"/>
      <c r="AS39" s="21"/>
      <c r="AT39" s="20"/>
      <c r="AU39" s="21"/>
      <c r="AV39" s="20"/>
      <c r="AW39" s="21"/>
      <c r="AX39" s="21"/>
      <c r="AY39" s="21"/>
      <c r="AZ39" s="21"/>
      <c r="BA39" s="21"/>
      <c r="BB39" s="21"/>
      <c r="BC39" s="21"/>
      <c r="BD39" s="233"/>
      <c r="BE39" s="180"/>
      <c r="BF39" s="20"/>
      <c r="BG39" s="21"/>
      <c r="BH39" s="20"/>
      <c r="BI39" s="23"/>
      <c r="BJ39" s="23"/>
      <c r="BK39" s="21"/>
      <c r="BL39" s="21"/>
      <c r="BM39" s="21"/>
      <c r="BN39" s="180">
        <f t="shared" si="11"/>
        <v>0</v>
      </c>
      <c r="BO39" s="24">
        <v>43596</v>
      </c>
      <c r="BP39" s="21" t="s">
        <v>448</v>
      </c>
      <c r="BQ39" s="192">
        <v>43416</v>
      </c>
      <c r="BR39" s="195">
        <v>6</v>
      </c>
      <c r="BS39" s="22">
        <f t="shared" si="24"/>
        <v>180</v>
      </c>
      <c r="BT39" s="191">
        <f t="shared" si="15"/>
        <v>43596</v>
      </c>
      <c r="BU39" s="25"/>
    </row>
    <row r="40" spans="1:73" s="22" customFormat="1" ht="409.5" customHeight="1" x14ac:dyDescent="0.25">
      <c r="A40" s="17" t="s">
        <v>449</v>
      </c>
      <c r="B40" s="18">
        <v>41742333</v>
      </c>
      <c r="C40" s="24">
        <v>43413</v>
      </c>
      <c r="D40" s="19">
        <v>466.1</v>
      </c>
      <c r="E40" s="19"/>
      <c r="F40" s="20">
        <v>12</v>
      </c>
      <c r="G40" s="18" t="s">
        <v>450</v>
      </c>
      <c r="H40" s="18" t="s">
        <v>138</v>
      </c>
      <c r="I40" s="18" t="s">
        <v>451</v>
      </c>
      <c r="J40" s="18" t="s">
        <v>452</v>
      </c>
      <c r="K40" s="18" t="s">
        <v>386</v>
      </c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0"/>
      <c r="AM40" s="21"/>
      <c r="AN40" s="21"/>
      <c r="AO40" s="21"/>
      <c r="AP40" s="21"/>
      <c r="AQ40" s="21"/>
      <c r="AR40" s="21"/>
      <c r="AS40" s="21"/>
      <c r="AT40" s="20"/>
      <c r="AU40" s="21"/>
      <c r="AV40" s="20"/>
      <c r="AW40" s="21"/>
      <c r="AX40" s="21"/>
      <c r="AY40" s="21"/>
      <c r="AZ40" s="21"/>
      <c r="BA40" s="21"/>
      <c r="BB40" s="21"/>
      <c r="BC40" s="21"/>
      <c r="BD40" s="233"/>
      <c r="BE40" s="180"/>
      <c r="BF40" s="20"/>
      <c r="BG40" s="21"/>
      <c r="BH40" s="20"/>
      <c r="BI40" s="23"/>
      <c r="BJ40" s="23"/>
      <c r="BK40" s="21"/>
      <c r="BL40" s="21"/>
      <c r="BM40" s="21"/>
      <c r="BN40" s="180">
        <f t="shared" si="11"/>
        <v>0</v>
      </c>
      <c r="BO40" s="24">
        <v>43593</v>
      </c>
      <c r="BP40" s="21" t="s">
        <v>421</v>
      </c>
      <c r="BQ40" s="192">
        <v>43413</v>
      </c>
      <c r="BR40" s="195">
        <v>6</v>
      </c>
      <c r="BS40" s="22">
        <f t="shared" si="24"/>
        <v>180</v>
      </c>
      <c r="BT40" s="191">
        <f t="shared" si="15"/>
        <v>43593</v>
      </c>
      <c r="BU40" s="25"/>
    </row>
    <row r="41" spans="1:73" s="22" customFormat="1" ht="409.5" customHeight="1" x14ac:dyDescent="0.25">
      <c r="A41" s="17" t="s">
        <v>453</v>
      </c>
      <c r="B41" s="18">
        <v>41742419</v>
      </c>
      <c r="C41" s="24">
        <v>43413</v>
      </c>
      <c r="D41" s="19">
        <v>466.1</v>
      </c>
      <c r="E41" s="19"/>
      <c r="F41" s="20">
        <v>9</v>
      </c>
      <c r="G41" s="18" t="s">
        <v>454</v>
      </c>
      <c r="H41" s="18" t="s">
        <v>138</v>
      </c>
      <c r="I41" s="18" t="s">
        <v>414</v>
      </c>
      <c r="J41" s="18" t="s">
        <v>455</v>
      </c>
      <c r="K41" s="18" t="s">
        <v>386</v>
      </c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0"/>
      <c r="AM41" s="21"/>
      <c r="AN41" s="21"/>
      <c r="AO41" s="21"/>
      <c r="AP41" s="21"/>
      <c r="AQ41" s="21"/>
      <c r="AR41" s="21"/>
      <c r="AS41" s="21"/>
      <c r="AT41" s="20"/>
      <c r="AU41" s="21"/>
      <c r="AV41" s="20"/>
      <c r="AW41" s="21"/>
      <c r="AX41" s="21"/>
      <c r="AY41" s="21"/>
      <c r="AZ41" s="21"/>
      <c r="BA41" s="21"/>
      <c r="BB41" s="21"/>
      <c r="BC41" s="21"/>
      <c r="BD41" s="233"/>
      <c r="BE41" s="180"/>
      <c r="BF41" s="20"/>
      <c r="BG41" s="21"/>
      <c r="BH41" s="20"/>
      <c r="BI41" s="23"/>
      <c r="BJ41" s="23"/>
      <c r="BK41" s="21"/>
      <c r="BL41" s="21"/>
      <c r="BM41" s="21"/>
      <c r="BN41" s="180">
        <f t="shared" si="11"/>
        <v>0</v>
      </c>
      <c r="BO41" s="24">
        <v>43593</v>
      </c>
      <c r="BP41" s="21" t="s">
        <v>406</v>
      </c>
      <c r="BQ41" s="192">
        <v>43413</v>
      </c>
      <c r="BR41" s="195">
        <v>6</v>
      </c>
      <c r="BS41" s="22">
        <f t="shared" si="24"/>
        <v>180</v>
      </c>
      <c r="BT41" s="191">
        <f t="shared" si="15"/>
        <v>43593</v>
      </c>
      <c r="BU41" s="25"/>
    </row>
    <row r="42" spans="1:73" s="22" customFormat="1" ht="409.6" customHeight="1" x14ac:dyDescent="0.25">
      <c r="A42" s="17" t="s">
        <v>456</v>
      </c>
      <c r="B42" s="18">
        <v>41743846</v>
      </c>
      <c r="C42" s="24">
        <v>43418</v>
      </c>
      <c r="D42" s="19">
        <v>466.1</v>
      </c>
      <c r="E42" s="19"/>
      <c r="F42" s="20">
        <v>9</v>
      </c>
      <c r="G42" s="18" t="s">
        <v>457</v>
      </c>
      <c r="H42" s="18" t="s">
        <v>138</v>
      </c>
      <c r="I42" s="18" t="s">
        <v>458</v>
      </c>
      <c r="J42" s="18" t="s">
        <v>459</v>
      </c>
      <c r="K42" s="18" t="s">
        <v>386</v>
      </c>
      <c r="L42" s="20"/>
      <c r="M42" s="20"/>
      <c r="N42" s="20"/>
      <c r="O42" s="20"/>
      <c r="P42" s="20"/>
      <c r="Q42" s="21"/>
      <c r="R42" s="21"/>
      <c r="S42" s="21"/>
      <c r="T42" s="21"/>
      <c r="U42" s="20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0"/>
      <c r="AM42" s="21"/>
      <c r="AN42" s="21"/>
      <c r="AO42" s="21"/>
      <c r="AP42" s="21"/>
      <c r="AQ42" s="21"/>
      <c r="AR42" s="21"/>
      <c r="AS42" s="21"/>
      <c r="AT42" s="20"/>
      <c r="AU42" s="21"/>
      <c r="AV42" s="20"/>
      <c r="AW42" s="21"/>
      <c r="AX42" s="21"/>
      <c r="AY42" s="21"/>
      <c r="AZ42" s="21"/>
      <c r="BA42" s="21"/>
      <c r="BB42" s="21"/>
      <c r="BC42" s="21"/>
      <c r="BD42" s="233"/>
      <c r="BE42" s="180"/>
      <c r="BF42" s="20"/>
      <c r="BG42" s="21"/>
      <c r="BH42" s="20"/>
      <c r="BI42" s="23"/>
      <c r="BJ42" s="23"/>
      <c r="BK42" s="21"/>
      <c r="BL42" s="21"/>
      <c r="BM42" s="21"/>
      <c r="BN42" s="180">
        <f t="shared" si="11"/>
        <v>0</v>
      </c>
      <c r="BO42" s="24">
        <v>43598</v>
      </c>
      <c r="BP42" s="21" t="s">
        <v>421</v>
      </c>
      <c r="BQ42" s="192">
        <v>43418</v>
      </c>
      <c r="BR42" s="195">
        <v>6</v>
      </c>
      <c r="BS42" s="22">
        <f t="shared" si="24"/>
        <v>180</v>
      </c>
      <c r="BT42" s="191">
        <f t="shared" si="15"/>
        <v>43598</v>
      </c>
      <c r="BU42" s="25"/>
    </row>
    <row r="43" spans="1:73" s="22" customFormat="1" ht="364.5" customHeight="1" x14ac:dyDescent="0.25">
      <c r="A43" s="17" t="s">
        <v>460</v>
      </c>
      <c r="B43" s="18">
        <v>41739701</v>
      </c>
      <c r="C43" s="24">
        <v>43413</v>
      </c>
      <c r="D43" s="19">
        <v>466.1</v>
      </c>
      <c r="E43" s="19"/>
      <c r="F43" s="20">
        <v>5</v>
      </c>
      <c r="G43" s="18" t="s">
        <v>461</v>
      </c>
      <c r="H43" s="18" t="s">
        <v>138</v>
      </c>
      <c r="I43" s="18" t="s">
        <v>462</v>
      </c>
      <c r="J43" s="18" t="s">
        <v>463</v>
      </c>
      <c r="K43" s="18" t="s">
        <v>386</v>
      </c>
      <c r="L43" s="20"/>
      <c r="M43" s="20"/>
      <c r="N43" s="20"/>
      <c r="O43" s="20"/>
      <c r="P43" s="20"/>
      <c r="Q43" s="21"/>
      <c r="R43" s="21"/>
      <c r="S43" s="21"/>
      <c r="T43" s="21"/>
      <c r="U43" s="20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0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33"/>
      <c r="BE43" s="21"/>
      <c r="BF43" s="20"/>
      <c r="BG43" s="21"/>
      <c r="BH43" s="20"/>
      <c r="BI43" s="23"/>
      <c r="BJ43" s="23"/>
      <c r="BK43" s="21"/>
      <c r="BL43" s="21"/>
      <c r="BM43" s="21"/>
      <c r="BN43" s="180">
        <f t="shared" si="11"/>
        <v>0</v>
      </c>
      <c r="BO43" s="24">
        <v>43593</v>
      </c>
      <c r="BP43" s="21" t="s">
        <v>421</v>
      </c>
      <c r="BQ43" s="192">
        <v>43413</v>
      </c>
      <c r="BR43" s="195">
        <v>6</v>
      </c>
      <c r="BS43" s="22">
        <f t="shared" si="24"/>
        <v>180</v>
      </c>
      <c r="BT43" s="191">
        <f t="shared" si="15"/>
        <v>43593</v>
      </c>
      <c r="BU43" s="25"/>
    </row>
    <row r="44" spans="1:73" s="22" customFormat="1" ht="409.6" customHeight="1" x14ac:dyDescent="0.25">
      <c r="A44" s="17" t="s">
        <v>464</v>
      </c>
      <c r="B44" s="18">
        <v>41742475</v>
      </c>
      <c r="C44" s="24">
        <v>43416</v>
      </c>
      <c r="D44" s="19">
        <v>466.1</v>
      </c>
      <c r="E44" s="19"/>
      <c r="F44" s="20">
        <v>12</v>
      </c>
      <c r="G44" s="18" t="s">
        <v>465</v>
      </c>
      <c r="H44" s="18" t="s">
        <v>138</v>
      </c>
      <c r="I44" s="18" t="s">
        <v>466</v>
      </c>
      <c r="J44" s="18" t="s">
        <v>467</v>
      </c>
      <c r="K44" s="18" t="s">
        <v>442</v>
      </c>
      <c r="L44" s="20"/>
      <c r="M44" s="20"/>
      <c r="N44" s="20"/>
      <c r="O44" s="20"/>
      <c r="P44" s="20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0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33"/>
      <c r="BE44" s="180"/>
      <c r="BF44" s="20"/>
      <c r="BG44" s="21"/>
      <c r="BH44" s="20"/>
      <c r="BI44" s="23"/>
      <c r="BJ44" s="23"/>
      <c r="BK44" s="21"/>
      <c r="BL44" s="21"/>
      <c r="BM44" s="21"/>
      <c r="BN44" s="180">
        <f t="shared" si="11"/>
        <v>0</v>
      </c>
      <c r="BO44" s="24">
        <v>43596</v>
      </c>
      <c r="BP44" s="21" t="s">
        <v>406</v>
      </c>
      <c r="BQ44" s="192">
        <v>43416</v>
      </c>
      <c r="BR44" s="195">
        <v>6</v>
      </c>
      <c r="BS44" s="22">
        <f t="shared" si="24"/>
        <v>180</v>
      </c>
      <c r="BT44" s="191">
        <f t="shared" si="15"/>
        <v>43596</v>
      </c>
      <c r="BU44" s="25"/>
    </row>
    <row r="45" spans="1:73" s="22" customFormat="1" ht="408.75" customHeight="1" x14ac:dyDescent="0.25">
      <c r="A45" s="17" t="s">
        <v>468</v>
      </c>
      <c r="B45" s="18">
        <v>41742516</v>
      </c>
      <c r="C45" s="24">
        <v>43413</v>
      </c>
      <c r="D45" s="19">
        <v>466.1</v>
      </c>
      <c r="E45" s="19"/>
      <c r="F45" s="20">
        <v>12</v>
      </c>
      <c r="G45" s="18" t="s">
        <v>469</v>
      </c>
      <c r="H45" s="18" t="s">
        <v>138</v>
      </c>
      <c r="I45" s="18" t="s">
        <v>470</v>
      </c>
      <c r="J45" s="18" t="s">
        <v>471</v>
      </c>
      <c r="K45" s="18" t="s">
        <v>442</v>
      </c>
      <c r="L45" s="20"/>
      <c r="M45" s="20"/>
      <c r="N45" s="20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0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0"/>
      <c r="BC45" s="21"/>
      <c r="BD45" s="233"/>
      <c r="BE45" s="21"/>
      <c r="BF45" s="20"/>
      <c r="BG45" s="21"/>
      <c r="BH45" s="20"/>
      <c r="BI45" s="23"/>
      <c r="BJ45" s="23"/>
      <c r="BK45" s="21"/>
      <c r="BL45" s="21"/>
      <c r="BM45" s="21"/>
      <c r="BN45" s="180">
        <f t="shared" si="11"/>
        <v>0</v>
      </c>
      <c r="BO45" s="24">
        <v>43593</v>
      </c>
      <c r="BP45" s="21" t="s">
        <v>472</v>
      </c>
      <c r="BQ45" s="192">
        <v>43413</v>
      </c>
      <c r="BR45" s="195">
        <v>6</v>
      </c>
      <c r="BS45" s="22">
        <f t="shared" si="24"/>
        <v>180</v>
      </c>
      <c r="BT45" s="191">
        <f t="shared" si="15"/>
        <v>43593</v>
      </c>
      <c r="BU45" s="25"/>
    </row>
    <row r="46" spans="1:73" s="22" customFormat="1" ht="409.6" customHeight="1" x14ac:dyDescent="0.25">
      <c r="A46" s="17" t="s">
        <v>473</v>
      </c>
      <c r="B46" s="18">
        <v>41744291</v>
      </c>
      <c r="C46" s="24">
        <v>43425</v>
      </c>
      <c r="D46" s="19">
        <v>466.1</v>
      </c>
      <c r="E46" s="19"/>
      <c r="F46" s="20">
        <v>5</v>
      </c>
      <c r="G46" s="18" t="s">
        <v>474</v>
      </c>
      <c r="H46" s="18" t="s">
        <v>138</v>
      </c>
      <c r="I46" s="18" t="s">
        <v>475</v>
      </c>
      <c r="J46" s="18" t="s">
        <v>471</v>
      </c>
      <c r="K46" s="18" t="s">
        <v>442</v>
      </c>
      <c r="L46" s="20"/>
      <c r="M46" s="20"/>
      <c r="N46" s="20"/>
      <c r="O46" s="21">
        <f>SUM(O47)</f>
        <v>168.6</v>
      </c>
      <c r="P46" s="21">
        <f t="shared" ref="P46:U46" si="31">SUM(P47)</f>
        <v>0</v>
      </c>
      <c r="Q46" s="21">
        <f t="shared" si="31"/>
        <v>18.545999999999999</v>
      </c>
      <c r="R46" s="21">
        <f t="shared" si="31"/>
        <v>139.93799999999999</v>
      </c>
      <c r="S46" s="21">
        <f t="shared" si="31"/>
        <v>0</v>
      </c>
      <c r="T46" s="21">
        <f t="shared" si="31"/>
        <v>10.116</v>
      </c>
      <c r="U46" s="21">
        <f t="shared" si="31"/>
        <v>168.59999999999997</v>
      </c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0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0"/>
      <c r="BC46" s="21"/>
      <c r="BD46" s="233">
        <v>0.15</v>
      </c>
      <c r="BE46" s="21">
        <f>U47</f>
        <v>168.59999999999997</v>
      </c>
      <c r="BF46" s="20"/>
      <c r="BG46" s="21"/>
      <c r="BH46" s="20"/>
      <c r="BI46" s="23"/>
      <c r="BJ46" s="23"/>
      <c r="BK46" s="21"/>
      <c r="BL46" s="21"/>
      <c r="BM46" s="21"/>
      <c r="BN46" s="180">
        <f t="shared" si="11"/>
        <v>168.59999999999997</v>
      </c>
      <c r="BO46" s="24">
        <v>43606</v>
      </c>
      <c r="BP46" s="21" t="s">
        <v>387</v>
      </c>
      <c r="BQ46" s="192"/>
      <c r="BR46" s="195"/>
      <c r="BT46" s="191"/>
      <c r="BU46" s="25"/>
    </row>
    <row r="47" spans="1:73" s="22" customFormat="1" ht="175.15" customHeight="1" x14ac:dyDescent="0.25">
      <c r="A47" s="17"/>
      <c r="B47" s="18"/>
      <c r="C47" s="24"/>
      <c r="D47" s="19"/>
      <c r="E47" s="19"/>
      <c r="F47" s="20"/>
      <c r="G47" s="18"/>
      <c r="H47" s="18"/>
      <c r="I47" s="18"/>
      <c r="J47" s="18"/>
      <c r="K47" s="18"/>
      <c r="L47" s="20"/>
      <c r="M47" s="20" t="s">
        <v>310</v>
      </c>
      <c r="N47" s="20">
        <f>BD46</f>
        <v>0.15</v>
      </c>
      <c r="O47" s="21">
        <f>N47*1124</f>
        <v>168.6</v>
      </c>
      <c r="P47" s="21"/>
      <c r="Q47" s="21">
        <f>O47*0.11</f>
        <v>18.545999999999999</v>
      </c>
      <c r="R47" s="21">
        <f>O47*0.83</f>
        <v>139.93799999999999</v>
      </c>
      <c r="S47" s="21">
        <v>0</v>
      </c>
      <c r="T47" s="21">
        <f>O47*0.06</f>
        <v>10.116</v>
      </c>
      <c r="U47" s="21">
        <f t="shared" ref="U47" si="32">SUM(Q47:T47)</f>
        <v>168.59999999999997</v>
      </c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0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0"/>
      <c r="BC47" s="21"/>
      <c r="BD47" s="233"/>
      <c r="BE47" s="21"/>
      <c r="BF47" s="20"/>
      <c r="BG47" s="21"/>
      <c r="BH47" s="20"/>
      <c r="BI47" s="23"/>
      <c r="BJ47" s="23"/>
      <c r="BK47" s="21"/>
      <c r="BL47" s="21"/>
      <c r="BM47" s="21"/>
      <c r="BN47" s="180"/>
      <c r="BO47" s="24"/>
      <c r="BP47" s="21"/>
      <c r="BQ47" s="192"/>
      <c r="BR47" s="195"/>
      <c r="BT47" s="191"/>
      <c r="BU47" s="25"/>
    </row>
    <row r="48" spans="1:73" s="22" customFormat="1" ht="357" customHeight="1" x14ac:dyDescent="0.25">
      <c r="A48" s="17" t="s">
        <v>476</v>
      </c>
      <c r="B48" s="18">
        <v>41741831</v>
      </c>
      <c r="C48" s="24">
        <v>43413</v>
      </c>
      <c r="D48" s="19">
        <v>466.1</v>
      </c>
      <c r="E48" s="19"/>
      <c r="F48" s="20">
        <v>15</v>
      </c>
      <c r="G48" s="18" t="s">
        <v>477</v>
      </c>
      <c r="H48" s="18" t="s">
        <v>138</v>
      </c>
      <c r="I48" s="18" t="s">
        <v>478</v>
      </c>
      <c r="J48" s="239" t="s">
        <v>479</v>
      </c>
      <c r="K48" s="18" t="s">
        <v>480</v>
      </c>
      <c r="L48" s="20"/>
      <c r="M48" s="20"/>
      <c r="N48" s="20"/>
      <c r="O48" s="21">
        <f>SUM(O49:O50)</f>
        <v>161.69000000000003</v>
      </c>
      <c r="P48" s="21">
        <f t="shared" ref="P48:U48" si="33">SUM(P49:P50)</f>
        <v>0</v>
      </c>
      <c r="Q48" s="21">
        <f t="shared" si="33"/>
        <v>17.739600000000003</v>
      </c>
      <c r="R48" s="21">
        <f t="shared" si="33"/>
        <v>131.24879999999999</v>
      </c>
      <c r="S48" s="21">
        <f t="shared" si="33"/>
        <v>3.26</v>
      </c>
      <c r="T48" s="21">
        <f t="shared" si="33"/>
        <v>9.4416000000000011</v>
      </c>
      <c r="U48" s="21">
        <f t="shared" si="33"/>
        <v>161.69000000000003</v>
      </c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0"/>
      <c r="AM48" s="21"/>
      <c r="AN48" s="21"/>
      <c r="AO48" s="21"/>
      <c r="AP48" s="21"/>
      <c r="AQ48" s="21"/>
      <c r="AR48" s="21"/>
      <c r="AS48" s="21"/>
      <c r="AT48" s="20"/>
      <c r="AU48" s="21"/>
      <c r="AV48" s="20"/>
      <c r="AW48" s="21"/>
      <c r="AX48" s="21"/>
      <c r="AY48" s="21"/>
      <c r="AZ48" s="21"/>
      <c r="BA48" s="21"/>
      <c r="BB48" s="21" t="s">
        <v>243</v>
      </c>
      <c r="BC48" s="21">
        <f>U49</f>
        <v>4.33</v>
      </c>
      <c r="BD48" s="233">
        <v>0.14000000000000001</v>
      </c>
      <c r="BE48" s="180">
        <f>U50</f>
        <v>157.36000000000001</v>
      </c>
      <c r="BF48" s="20"/>
      <c r="BG48" s="21"/>
      <c r="BH48" s="20"/>
      <c r="BI48" s="23"/>
      <c r="BJ48" s="23"/>
      <c r="BK48" s="21"/>
      <c r="BL48" s="21"/>
      <c r="BM48" s="21"/>
      <c r="BN48" s="180">
        <f t="shared" si="11"/>
        <v>161.69000000000003</v>
      </c>
      <c r="BO48" s="24">
        <v>43593</v>
      </c>
      <c r="BP48" s="21" t="s">
        <v>481</v>
      </c>
      <c r="BQ48" s="192">
        <v>43413</v>
      </c>
      <c r="BR48" s="195">
        <v>6</v>
      </c>
      <c r="BS48" s="22">
        <f t="shared" si="24"/>
        <v>180</v>
      </c>
      <c r="BT48" s="191">
        <f t="shared" si="15"/>
        <v>43593</v>
      </c>
      <c r="BU48" s="25"/>
    </row>
    <row r="49" spans="1:73" s="22" customFormat="1" ht="357" customHeight="1" x14ac:dyDescent="0.25">
      <c r="A49" s="17"/>
      <c r="B49" s="18"/>
      <c r="C49" s="24"/>
      <c r="D49" s="19"/>
      <c r="E49" s="19"/>
      <c r="F49" s="20"/>
      <c r="G49" s="18"/>
      <c r="H49" s="18"/>
      <c r="I49" s="18"/>
      <c r="J49" s="245"/>
      <c r="K49" s="18"/>
      <c r="L49" s="20"/>
      <c r="M49" s="20" t="s">
        <v>311</v>
      </c>
      <c r="N49" s="21" t="str">
        <f>BB48</f>
        <v>Монтаж АВ-0,4 кВ (до 63 А)</v>
      </c>
      <c r="O49" s="21">
        <f>U49</f>
        <v>4.33</v>
      </c>
      <c r="P49" s="21"/>
      <c r="Q49" s="21">
        <v>0.43</v>
      </c>
      <c r="R49" s="21">
        <v>0.64</v>
      </c>
      <c r="S49" s="21">
        <v>3.26</v>
      </c>
      <c r="T49" s="21">
        <v>0</v>
      </c>
      <c r="U49" s="21">
        <f>SUM(Q49:T49)</f>
        <v>4.33</v>
      </c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0"/>
      <c r="AM49" s="21"/>
      <c r="AN49" s="21"/>
      <c r="AO49" s="21"/>
      <c r="AP49" s="21"/>
      <c r="AQ49" s="21"/>
      <c r="AR49" s="21"/>
      <c r="AS49" s="21"/>
      <c r="AT49" s="20"/>
      <c r="AU49" s="21"/>
      <c r="AV49" s="20"/>
      <c r="AW49" s="21"/>
      <c r="AX49" s="21"/>
      <c r="AY49" s="21"/>
      <c r="AZ49" s="21"/>
      <c r="BA49" s="21"/>
      <c r="BB49" s="21"/>
      <c r="BC49" s="21"/>
      <c r="BD49" s="233"/>
      <c r="BE49" s="180"/>
      <c r="BF49" s="20"/>
      <c r="BG49" s="21"/>
      <c r="BH49" s="20"/>
      <c r="BI49" s="23"/>
      <c r="BJ49" s="23"/>
      <c r="BK49" s="21"/>
      <c r="BL49" s="21"/>
      <c r="BM49" s="21"/>
      <c r="BN49" s="180"/>
      <c r="BO49" s="24"/>
      <c r="BP49" s="21"/>
      <c r="BQ49" s="192"/>
      <c r="BR49" s="195"/>
      <c r="BT49" s="191"/>
      <c r="BU49" s="25"/>
    </row>
    <row r="50" spans="1:73" s="22" customFormat="1" ht="357" customHeight="1" x14ac:dyDescent="0.25">
      <c r="A50" s="17"/>
      <c r="B50" s="18"/>
      <c r="C50" s="24"/>
      <c r="D50" s="19"/>
      <c r="E50" s="19"/>
      <c r="F50" s="20"/>
      <c r="G50" s="18"/>
      <c r="H50" s="18"/>
      <c r="I50" s="18"/>
      <c r="J50" s="240"/>
      <c r="K50" s="18"/>
      <c r="L50" s="20"/>
      <c r="M50" s="20" t="s">
        <v>310</v>
      </c>
      <c r="N50" s="20">
        <f>BD48</f>
        <v>0.14000000000000001</v>
      </c>
      <c r="O50" s="21">
        <f>N50*1124</f>
        <v>157.36000000000001</v>
      </c>
      <c r="P50" s="21"/>
      <c r="Q50" s="21">
        <f>O50*0.11</f>
        <v>17.309600000000003</v>
      </c>
      <c r="R50" s="21">
        <f>O50*0.83</f>
        <v>130.6088</v>
      </c>
      <c r="S50" s="21">
        <v>0</v>
      </c>
      <c r="T50" s="21">
        <f>O50*0.06</f>
        <v>9.4416000000000011</v>
      </c>
      <c r="U50" s="21">
        <f t="shared" ref="U50" si="34">SUM(Q50:T50)</f>
        <v>157.36000000000001</v>
      </c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180"/>
      <c r="AM50" s="21"/>
      <c r="AN50" s="21"/>
      <c r="AO50" s="21"/>
      <c r="AP50" s="21"/>
      <c r="AQ50" s="21"/>
      <c r="AR50" s="21"/>
      <c r="AS50" s="21"/>
      <c r="AT50" s="20"/>
      <c r="AU50" s="21"/>
      <c r="AV50" s="20"/>
      <c r="AW50" s="21"/>
      <c r="AX50" s="21"/>
      <c r="AY50" s="21"/>
      <c r="AZ50" s="21"/>
      <c r="BA50" s="21"/>
      <c r="BB50" s="21"/>
      <c r="BC50" s="21"/>
      <c r="BD50" s="233"/>
      <c r="BE50" s="180"/>
      <c r="BF50" s="20"/>
      <c r="BG50" s="21"/>
      <c r="BH50" s="20"/>
      <c r="BI50" s="23"/>
      <c r="BJ50" s="23"/>
      <c r="BK50" s="21"/>
      <c r="BL50" s="21"/>
      <c r="BM50" s="21"/>
      <c r="BN50" s="180"/>
      <c r="BO50" s="24"/>
      <c r="BP50" s="21"/>
      <c r="BQ50" s="192"/>
      <c r="BR50" s="195"/>
      <c r="BT50" s="191"/>
      <c r="BU50" s="25"/>
    </row>
    <row r="51" spans="1:73" s="22" customFormat="1" ht="246" customHeight="1" x14ac:dyDescent="0.25">
      <c r="A51" s="17" t="s">
        <v>482</v>
      </c>
      <c r="B51" s="18">
        <v>41747216</v>
      </c>
      <c r="C51" s="24">
        <v>43425</v>
      </c>
      <c r="D51" s="19">
        <v>466.1</v>
      </c>
      <c r="E51" s="19"/>
      <c r="F51" s="20">
        <v>14</v>
      </c>
      <c r="G51" s="18" t="s">
        <v>483</v>
      </c>
      <c r="H51" s="18" t="s">
        <v>138</v>
      </c>
      <c r="I51" s="18" t="s">
        <v>484</v>
      </c>
      <c r="J51" s="239" t="s">
        <v>485</v>
      </c>
      <c r="K51" s="239" t="s">
        <v>486</v>
      </c>
      <c r="L51" s="20"/>
      <c r="M51" s="20"/>
      <c r="N51" s="20"/>
      <c r="O51" s="21">
        <f>SUM(O52)</f>
        <v>134.88</v>
      </c>
      <c r="P51" s="21">
        <f t="shared" ref="P51:U51" si="35">SUM(P52)</f>
        <v>0</v>
      </c>
      <c r="Q51" s="21">
        <f t="shared" si="35"/>
        <v>14.8368</v>
      </c>
      <c r="R51" s="21">
        <f t="shared" si="35"/>
        <v>111.95039999999999</v>
      </c>
      <c r="S51" s="21">
        <f t="shared" si="35"/>
        <v>0</v>
      </c>
      <c r="T51" s="21">
        <f t="shared" si="35"/>
        <v>8.0927999999999987</v>
      </c>
      <c r="U51" s="21">
        <f t="shared" si="35"/>
        <v>134.88</v>
      </c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80"/>
      <c r="AM51" s="21"/>
      <c r="AN51" s="21"/>
      <c r="AO51" s="21"/>
      <c r="AP51" s="21"/>
      <c r="AQ51" s="21"/>
      <c r="AR51" s="21"/>
      <c r="AS51" s="21"/>
      <c r="AT51" s="180"/>
      <c r="AU51" s="21"/>
      <c r="AV51" s="21"/>
      <c r="AW51" s="21"/>
      <c r="AX51" s="21"/>
      <c r="AY51" s="21"/>
      <c r="AZ51" s="21"/>
      <c r="BA51" s="21"/>
      <c r="BB51" s="21"/>
      <c r="BC51" s="21"/>
      <c r="BD51" s="233">
        <v>0.12</v>
      </c>
      <c r="BE51" s="181">
        <f>U52</f>
        <v>134.88</v>
      </c>
      <c r="BF51" s="20"/>
      <c r="BG51" s="21"/>
      <c r="BH51" s="20"/>
      <c r="BI51" s="23"/>
      <c r="BJ51" s="23"/>
      <c r="BK51" s="21"/>
      <c r="BL51" s="21"/>
      <c r="BM51" s="21"/>
      <c r="BN51" s="180">
        <f t="shared" ref="BN51" si="36">W51+Y51+AA51+AC51+AE51+AG51+AI51+AM51+AO51+AQ51+AS51+AU51+AW51+AY51+BA51+BC51+BE51+BG51+BI51+BK51+BM51</f>
        <v>134.88</v>
      </c>
      <c r="BO51" s="24">
        <v>43606</v>
      </c>
      <c r="BP51" s="21"/>
      <c r="BQ51" s="192"/>
      <c r="BR51" s="195"/>
      <c r="BT51" s="191"/>
      <c r="BU51" s="25"/>
    </row>
    <row r="52" spans="1:73" s="22" customFormat="1" ht="193.5" customHeight="1" x14ac:dyDescent="0.25">
      <c r="A52" s="17"/>
      <c r="B52" s="18"/>
      <c r="C52" s="24"/>
      <c r="D52" s="19"/>
      <c r="E52" s="19"/>
      <c r="F52" s="20"/>
      <c r="G52" s="18"/>
      <c r="H52" s="18"/>
      <c r="I52" s="18"/>
      <c r="J52" s="240"/>
      <c r="K52" s="240"/>
      <c r="L52" s="20"/>
      <c r="M52" s="20" t="s">
        <v>310</v>
      </c>
      <c r="N52" s="20">
        <f>BD51</f>
        <v>0.12</v>
      </c>
      <c r="O52" s="21">
        <f>N52*1124</f>
        <v>134.88</v>
      </c>
      <c r="P52" s="21"/>
      <c r="Q52" s="21">
        <f>O52*0.11</f>
        <v>14.8368</v>
      </c>
      <c r="R52" s="21">
        <f>O52*0.83</f>
        <v>111.95039999999999</v>
      </c>
      <c r="S52" s="21">
        <v>0</v>
      </c>
      <c r="T52" s="21">
        <f>O52*0.06</f>
        <v>8.0927999999999987</v>
      </c>
      <c r="U52" s="21">
        <f t="shared" ref="U52" si="37">SUM(Q52:T52)</f>
        <v>134.88</v>
      </c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80"/>
      <c r="AM52" s="21"/>
      <c r="AN52" s="21"/>
      <c r="AO52" s="21"/>
      <c r="AP52" s="21"/>
      <c r="AQ52" s="21"/>
      <c r="AR52" s="21"/>
      <c r="AS52" s="21"/>
      <c r="AT52" s="180"/>
      <c r="AU52" s="21"/>
      <c r="AV52" s="21"/>
      <c r="AW52" s="21"/>
      <c r="AX52" s="21"/>
      <c r="AY52" s="21"/>
      <c r="AZ52" s="21"/>
      <c r="BA52" s="21"/>
      <c r="BB52" s="21"/>
      <c r="BC52" s="21"/>
      <c r="BD52" s="233"/>
      <c r="BE52" s="233"/>
      <c r="BF52" s="20"/>
      <c r="BG52" s="21"/>
      <c r="BH52" s="20"/>
      <c r="BI52" s="23"/>
      <c r="BJ52" s="23"/>
      <c r="BK52" s="21"/>
      <c r="BL52" s="21"/>
      <c r="BM52" s="21"/>
      <c r="BN52" s="180"/>
      <c r="BO52" s="24"/>
      <c r="BP52" s="21"/>
      <c r="BQ52" s="192"/>
      <c r="BR52" s="195"/>
      <c r="BT52" s="191"/>
      <c r="BU52" s="25"/>
    </row>
    <row r="53" spans="1:73" s="219" customFormat="1" ht="409.5" customHeight="1" x14ac:dyDescent="0.25">
      <c r="A53" s="246" t="s">
        <v>39</v>
      </c>
      <c r="B53" s="247"/>
      <c r="C53" s="247"/>
      <c r="D53" s="247"/>
      <c r="E53" s="247"/>
      <c r="F53" s="247"/>
      <c r="G53" s="247"/>
      <c r="H53" s="247"/>
      <c r="I53" s="247"/>
      <c r="J53" s="247"/>
      <c r="K53" s="247"/>
      <c r="L53" s="248"/>
      <c r="M53" s="212"/>
      <c r="N53" s="212"/>
      <c r="O53" s="214">
        <f>O3+O8+O10+O13+O16+O20+O23+O25+O28+O32+O35+O37+O46+O48+O51</f>
        <v>2739.4132000000004</v>
      </c>
      <c r="P53" s="214">
        <f t="shared" ref="P53:BN53" si="38">P3+P8+P10+P13+P16+P20+P23+P25+P28+P32+P35+P37+P46+P48+P51</f>
        <v>0</v>
      </c>
      <c r="Q53" s="214">
        <f t="shared" si="38"/>
        <v>299.64239600000002</v>
      </c>
      <c r="R53" s="214">
        <f t="shared" si="38"/>
        <v>2277.4967240000001</v>
      </c>
      <c r="S53" s="214">
        <f t="shared" si="38"/>
        <v>9.7799999999999994</v>
      </c>
      <c r="T53" s="214">
        <f t="shared" si="38"/>
        <v>152.49408</v>
      </c>
      <c r="U53" s="214">
        <f t="shared" si="38"/>
        <v>2739.4132000000004</v>
      </c>
      <c r="V53" s="214">
        <f t="shared" si="38"/>
        <v>0</v>
      </c>
      <c r="W53" s="214">
        <f t="shared" si="38"/>
        <v>0</v>
      </c>
      <c r="X53" s="214">
        <f t="shared" si="38"/>
        <v>0</v>
      </c>
      <c r="Y53" s="214">
        <f t="shared" si="38"/>
        <v>0</v>
      </c>
      <c r="Z53" s="214">
        <f t="shared" si="38"/>
        <v>0</v>
      </c>
      <c r="AA53" s="214">
        <f t="shared" si="38"/>
        <v>0</v>
      </c>
      <c r="AB53" s="214">
        <f t="shared" si="38"/>
        <v>0</v>
      </c>
      <c r="AC53" s="214">
        <f t="shared" si="38"/>
        <v>0</v>
      </c>
      <c r="AD53" s="214">
        <f t="shared" si="38"/>
        <v>0</v>
      </c>
      <c r="AE53" s="214">
        <f t="shared" si="38"/>
        <v>0</v>
      </c>
      <c r="AF53" s="214">
        <f t="shared" si="38"/>
        <v>0</v>
      </c>
      <c r="AG53" s="214">
        <f t="shared" si="38"/>
        <v>0</v>
      </c>
      <c r="AH53" s="214"/>
      <c r="AI53" s="214"/>
      <c r="AJ53" s="214"/>
      <c r="AK53" s="214"/>
      <c r="AL53" s="214"/>
      <c r="AM53" s="214"/>
      <c r="AN53" s="214">
        <f t="shared" si="38"/>
        <v>0</v>
      </c>
      <c r="AO53" s="214">
        <f t="shared" si="38"/>
        <v>0</v>
      </c>
      <c r="AP53" s="214">
        <f t="shared" si="38"/>
        <v>0.15</v>
      </c>
      <c r="AQ53" s="214">
        <f t="shared" si="38"/>
        <v>266.09999999999997</v>
      </c>
      <c r="AR53" s="214">
        <f t="shared" si="38"/>
        <v>0</v>
      </c>
      <c r="AS53" s="214">
        <f t="shared" si="38"/>
        <v>0</v>
      </c>
      <c r="AT53" s="214"/>
      <c r="AU53" s="214"/>
      <c r="AV53" s="214">
        <f t="shared" si="38"/>
        <v>0</v>
      </c>
      <c r="AW53" s="214">
        <f t="shared" si="38"/>
        <v>0</v>
      </c>
      <c r="AX53" s="214">
        <f t="shared" si="38"/>
        <v>0</v>
      </c>
      <c r="AY53" s="214">
        <f t="shared" si="38"/>
        <v>0</v>
      </c>
      <c r="AZ53" s="214">
        <f t="shared" si="38"/>
        <v>0</v>
      </c>
      <c r="BA53" s="214">
        <f t="shared" si="38"/>
        <v>0</v>
      </c>
      <c r="BB53" s="214" t="s">
        <v>487</v>
      </c>
      <c r="BC53" s="214">
        <f t="shared" si="38"/>
        <v>12.99</v>
      </c>
      <c r="BD53" s="214">
        <f t="shared" si="38"/>
        <v>2.0600000000000005</v>
      </c>
      <c r="BE53" s="214">
        <f t="shared" si="38"/>
        <v>2315.4400000000005</v>
      </c>
      <c r="BF53" s="214" t="s">
        <v>489</v>
      </c>
      <c r="BG53" s="214">
        <f t="shared" si="38"/>
        <v>93.077999999999975</v>
      </c>
      <c r="BH53" s="214" t="s">
        <v>375</v>
      </c>
      <c r="BI53" s="214">
        <f t="shared" si="38"/>
        <v>42.6736</v>
      </c>
      <c r="BJ53" s="214">
        <f t="shared" si="38"/>
        <v>0.04</v>
      </c>
      <c r="BK53" s="214">
        <f t="shared" si="38"/>
        <v>9.1316000000000006</v>
      </c>
      <c r="BL53" s="214">
        <f t="shared" si="38"/>
        <v>0</v>
      </c>
      <c r="BM53" s="214">
        <f t="shared" si="38"/>
        <v>0</v>
      </c>
      <c r="BN53" s="214">
        <f t="shared" si="38"/>
        <v>2739.4132000000004</v>
      </c>
      <c r="BO53" s="213"/>
      <c r="BP53" s="215"/>
      <c r="BQ53" s="215"/>
      <c r="BR53" s="216"/>
      <c r="BS53" s="216"/>
      <c r="BT53" s="217"/>
      <c r="BU53" s="218"/>
    </row>
    <row r="54" spans="1:73" s="22" customFormat="1" ht="94.5" customHeight="1" x14ac:dyDescent="0.25">
      <c r="A54" s="204"/>
      <c r="B54" s="205"/>
      <c r="C54" s="205"/>
      <c r="D54" s="206"/>
      <c r="E54" s="206"/>
      <c r="F54" s="207"/>
      <c r="G54" s="205"/>
      <c r="H54" s="205"/>
      <c r="I54" s="205"/>
      <c r="J54" s="205"/>
      <c r="K54" s="205"/>
      <c r="L54" s="207"/>
      <c r="M54" s="207"/>
      <c r="N54" s="207"/>
      <c r="O54" s="208"/>
      <c r="P54" s="208"/>
      <c r="Q54" s="208"/>
      <c r="R54" s="208"/>
      <c r="S54" s="208"/>
      <c r="T54" s="208"/>
      <c r="U54" s="208"/>
      <c r="V54" s="208"/>
      <c r="W54" s="208"/>
      <c r="X54" s="208"/>
      <c r="Y54" s="208"/>
      <c r="Z54" s="208"/>
      <c r="AA54" s="208"/>
      <c r="AB54" s="208"/>
      <c r="AC54" s="208"/>
      <c r="AD54" s="208"/>
      <c r="AE54" s="208"/>
      <c r="AF54" s="208"/>
      <c r="AG54" s="208"/>
      <c r="AH54" s="207"/>
      <c r="AI54" s="207"/>
      <c r="AJ54" s="207"/>
      <c r="AK54" s="208"/>
      <c r="AL54" s="207"/>
      <c r="AM54" s="207"/>
      <c r="AN54" s="207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7"/>
      <c r="BE54" s="208"/>
      <c r="BF54" s="207"/>
      <c r="BG54" s="207"/>
      <c r="BH54" s="207"/>
      <c r="BI54" s="209"/>
      <c r="BJ54" s="209"/>
      <c r="BK54" s="207"/>
      <c r="BL54" s="209"/>
      <c r="BM54" s="208"/>
      <c r="BN54" s="208"/>
      <c r="BO54" s="210"/>
      <c r="BP54" s="197"/>
      <c r="BQ54" s="21"/>
      <c r="BR54" s="23"/>
      <c r="BS54" s="23"/>
      <c r="BT54" s="24"/>
      <c r="BU54" s="25"/>
    </row>
    <row r="55" spans="1:73" s="22" customFormat="1" ht="184.5" customHeight="1" x14ac:dyDescent="0.25">
      <c r="A55" s="211" t="s">
        <v>361</v>
      </c>
      <c r="B55" s="201"/>
      <c r="C55" s="201"/>
      <c r="D55" s="202"/>
      <c r="E55" s="202"/>
      <c r="F55" s="203"/>
      <c r="G55" s="201"/>
      <c r="H55" s="201"/>
      <c r="I55" s="201"/>
      <c r="J55" s="211" t="s">
        <v>365</v>
      </c>
      <c r="K55" s="201"/>
      <c r="L55" s="203"/>
      <c r="M55" s="203"/>
      <c r="N55" s="211" t="s">
        <v>366</v>
      </c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203"/>
      <c r="AI55" s="203"/>
      <c r="AJ55" s="203"/>
      <c r="AK55" s="36"/>
      <c r="AL55" s="203"/>
      <c r="AM55" s="203"/>
      <c r="AN55" s="203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203"/>
      <c r="BE55" s="36"/>
      <c r="BF55" s="203"/>
      <c r="BG55" s="203"/>
      <c r="BH55" s="203"/>
      <c r="BI55" s="40"/>
      <c r="BJ55" s="40"/>
      <c r="BK55" s="203"/>
      <c r="BL55" s="40"/>
      <c r="BM55" s="36"/>
      <c r="BN55" s="36"/>
      <c r="BO55" s="26"/>
      <c r="BP55" s="197"/>
      <c r="BQ55" s="21"/>
      <c r="BR55" s="23"/>
      <c r="BS55" s="23"/>
      <c r="BT55" s="24"/>
      <c r="BU55" s="25"/>
    </row>
    <row r="56" spans="1:73" s="22" customFormat="1" ht="184.5" customHeight="1" x14ac:dyDescent="0.25">
      <c r="A56" s="211" t="s">
        <v>362</v>
      </c>
      <c r="B56" s="201"/>
      <c r="C56" s="201"/>
      <c r="D56" s="202"/>
      <c r="E56" s="202"/>
      <c r="F56" s="203"/>
      <c r="G56" s="201"/>
      <c r="H56" s="201"/>
      <c r="I56" s="201"/>
      <c r="J56" s="211" t="s">
        <v>365</v>
      </c>
      <c r="K56" s="201"/>
      <c r="L56" s="203"/>
      <c r="M56" s="203"/>
      <c r="N56" s="211" t="s">
        <v>367</v>
      </c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203"/>
      <c r="AI56" s="203"/>
      <c r="AJ56" s="203"/>
      <c r="AK56" s="36"/>
      <c r="AL56" s="203"/>
      <c r="AM56" s="203"/>
      <c r="AN56" s="203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203"/>
      <c r="BE56" s="36"/>
      <c r="BF56" s="203"/>
      <c r="BG56" s="203"/>
      <c r="BH56" s="203"/>
      <c r="BI56" s="40"/>
      <c r="BJ56" s="40"/>
      <c r="BK56" s="203"/>
      <c r="BL56" s="40"/>
      <c r="BM56" s="36"/>
      <c r="BN56" s="36"/>
      <c r="BO56" s="26"/>
      <c r="BP56" s="197"/>
      <c r="BQ56" s="21"/>
      <c r="BR56" s="23"/>
      <c r="BS56" s="23"/>
      <c r="BT56" s="24"/>
      <c r="BU56" s="25"/>
    </row>
    <row r="57" spans="1:73" s="22" customFormat="1" ht="184.5" customHeight="1" x14ac:dyDescent="0.25">
      <c r="A57" s="211" t="s">
        <v>363</v>
      </c>
      <c r="B57" s="201"/>
      <c r="C57" s="201"/>
      <c r="D57" s="202"/>
      <c r="E57" s="202"/>
      <c r="F57" s="203"/>
      <c r="G57" s="201"/>
      <c r="H57" s="201"/>
      <c r="I57" s="201"/>
      <c r="J57" s="211" t="s">
        <v>365</v>
      </c>
      <c r="K57" s="201"/>
      <c r="L57" s="203"/>
      <c r="M57" s="203"/>
      <c r="N57" s="211" t="s">
        <v>368</v>
      </c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203"/>
      <c r="AI57" s="203"/>
      <c r="AJ57" s="203"/>
      <c r="AK57" s="36"/>
      <c r="AL57" s="203"/>
      <c r="AM57" s="203"/>
      <c r="AN57" s="203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203"/>
      <c r="BE57" s="36"/>
      <c r="BF57" s="203"/>
      <c r="BG57" s="203"/>
      <c r="BH57" s="203"/>
      <c r="BI57" s="40"/>
      <c r="BJ57" s="40"/>
      <c r="BK57" s="203"/>
      <c r="BL57" s="40"/>
      <c r="BM57" s="36"/>
      <c r="BN57" s="36"/>
      <c r="BO57" s="26"/>
      <c r="BP57" s="197"/>
      <c r="BQ57" s="21"/>
      <c r="BR57" s="23"/>
      <c r="BS57" s="23"/>
      <c r="BT57" s="24"/>
      <c r="BU57" s="25"/>
    </row>
    <row r="58" spans="1:73" s="22" customFormat="1" ht="184.5" customHeight="1" x14ac:dyDescent="0.25">
      <c r="A58" s="211" t="s">
        <v>364</v>
      </c>
      <c r="B58" s="201"/>
      <c r="C58" s="201"/>
      <c r="D58" s="202"/>
      <c r="E58" s="202"/>
      <c r="F58" s="203"/>
      <c r="G58" s="201"/>
      <c r="H58" s="201"/>
      <c r="I58" s="201"/>
      <c r="J58" s="211" t="s">
        <v>365</v>
      </c>
      <c r="K58" s="201"/>
      <c r="L58" s="203"/>
      <c r="M58" s="203"/>
      <c r="N58" s="211" t="s">
        <v>369</v>
      </c>
      <c r="O58" s="36"/>
      <c r="P58" s="203"/>
      <c r="Q58" s="36"/>
      <c r="R58" s="36"/>
      <c r="S58" s="203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203"/>
      <c r="AI58" s="203"/>
      <c r="AJ58" s="203"/>
      <c r="AK58" s="36"/>
      <c r="AL58" s="203"/>
      <c r="AM58" s="203"/>
      <c r="AN58" s="203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203"/>
      <c r="BE58" s="40"/>
      <c r="BF58" s="40"/>
      <c r="BG58" s="203"/>
      <c r="BH58" s="203"/>
      <c r="BI58" s="40"/>
      <c r="BJ58" s="40"/>
      <c r="BK58" s="203"/>
      <c r="BL58" s="40"/>
      <c r="BM58" s="36"/>
      <c r="BN58" s="36"/>
      <c r="BO58" s="26"/>
      <c r="BP58" s="197"/>
      <c r="BQ58" s="21"/>
      <c r="BR58" s="23"/>
      <c r="BS58" s="23"/>
      <c r="BT58" s="24"/>
      <c r="BU58" s="25"/>
    </row>
    <row r="59" spans="1:73" s="22" customFormat="1" ht="184.5" customHeight="1" x14ac:dyDescent="0.25">
      <c r="A59" s="228"/>
      <c r="B59" s="201"/>
      <c r="C59" s="201"/>
      <c r="D59" s="202"/>
      <c r="E59" s="202"/>
      <c r="F59" s="203"/>
      <c r="G59" s="201"/>
      <c r="H59" s="201"/>
      <c r="I59" s="201"/>
      <c r="J59" s="201"/>
      <c r="K59" s="201"/>
      <c r="L59" s="203"/>
      <c r="M59" s="203"/>
      <c r="N59" s="203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203"/>
      <c r="AI59" s="203"/>
      <c r="AJ59" s="203"/>
      <c r="AK59" s="36"/>
      <c r="AL59" s="203"/>
      <c r="AM59" s="203"/>
      <c r="AN59" s="203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203"/>
      <c r="BE59" s="36"/>
      <c r="BF59" s="203"/>
      <c r="BG59" s="203"/>
      <c r="BH59" s="203"/>
      <c r="BI59" s="40"/>
      <c r="BJ59" s="40"/>
      <c r="BK59" s="203"/>
      <c r="BL59" s="40"/>
      <c r="BM59" s="36"/>
      <c r="BN59" s="36"/>
      <c r="BO59" s="26"/>
      <c r="BP59" s="197"/>
      <c r="BQ59" s="21"/>
      <c r="BR59" s="23"/>
      <c r="BS59" s="23"/>
      <c r="BT59" s="24"/>
      <c r="BU59" s="25"/>
    </row>
    <row r="60" spans="1:73" s="22" customFormat="1" ht="409.6" customHeight="1" x14ac:dyDescent="0.25">
      <c r="A60" s="198"/>
      <c r="B60" s="231"/>
      <c r="C60" s="231"/>
      <c r="D60" s="199"/>
      <c r="E60" s="199"/>
      <c r="F60" s="233"/>
      <c r="G60" s="231"/>
      <c r="H60" s="231"/>
      <c r="I60" s="231"/>
      <c r="J60" s="231"/>
      <c r="K60" s="231"/>
      <c r="L60" s="233"/>
      <c r="M60" s="233"/>
      <c r="N60" s="233"/>
      <c r="O60" s="180"/>
      <c r="P60" s="180"/>
      <c r="Q60" s="180"/>
      <c r="R60" s="180"/>
      <c r="S60" s="180"/>
      <c r="T60" s="180"/>
      <c r="U60" s="180"/>
      <c r="V60" s="180"/>
      <c r="W60" s="180"/>
      <c r="X60" s="180"/>
      <c r="Y60" s="180"/>
      <c r="Z60" s="180"/>
      <c r="AA60" s="180"/>
      <c r="AB60" s="180"/>
      <c r="AC60" s="180"/>
      <c r="AD60" s="180"/>
      <c r="AE60" s="180"/>
      <c r="AF60" s="180"/>
      <c r="AG60" s="180"/>
      <c r="AH60" s="233"/>
      <c r="AI60" s="233"/>
      <c r="AJ60" s="233"/>
      <c r="AK60" s="180"/>
      <c r="AL60" s="233"/>
      <c r="AM60" s="233"/>
      <c r="AN60" s="233"/>
      <c r="AO60" s="180"/>
      <c r="AP60" s="180"/>
      <c r="AQ60" s="180"/>
      <c r="AR60" s="180"/>
      <c r="AS60" s="180"/>
      <c r="AT60" s="180"/>
      <c r="AU60" s="180"/>
      <c r="AV60" s="180"/>
      <c r="AW60" s="180"/>
      <c r="AX60" s="180"/>
      <c r="AY60" s="180"/>
      <c r="AZ60" s="180"/>
      <c r="BA60" s="180"/>
      <c r="BB60" s="180"/>
      <c r="BC60" s="180"/>
      <c r="BD60" s="233"/>
      <c r="BE60" s="180"/>
      <c r="BF60" s="233"/>
      <c r="BG60" s="233"/>
      <c r="BH60" s="233"/>
      <c r="BI60" s="181"/>
      <c r="BJ60" s="181"/>
      <c r="BK60" s="233"/>
      <c r="BL60" s="181"/>
      <c r="BM60" s="180"/>
      <c r="BN60" s="180"/>
      <c r="BO60" s="200"/>
      <c r="BP60" s="21"/>
      <c r="BQ60" s="21"/>
      <c r="BR60" s="23"/>
      <c r="BS60" s="23"/>
      <c r="BT60" s="24"/>
      <c r="BU60" s="25"/>
    </row>
    <row r="61" spans="1:73" s="22" customFormat="1" ht="184.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233"/>
      <c r="AM61" s="20"/>
      <c r="AN61" s="20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33"/>
      <c r="BE61" s="23"/>
      <c r="BF61" s="23"/>
      <c r="BG61" s="20"/>
      <c r="BH61" s="20"/>
      <c r="BI61" s="23"/>
      <c r="BJ61" s="23"/>
      <c r="BK61" s="20"/>
      <c r="BL61" s="23"/>
      <c r="BM61" s="21"/>
      <c r="BN61" s="180"/>
      <c r="BO61" s="24"/>
      <c r="BP61" s="21"/>
      <c r="BQ61" s="21"/>
      <c r="BR61" s="23"/>
      <c r="BS61" s="23"/>
      <c r="BT61" s="24"/>
      <c r="BU61" s="25"/>
    </row>
    <row r="62" spans="1:73" s="22" customFormat="1" ht="221.2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0"/>
      <c r="AJ62" s="20"/>
      <c r="AK62" s="21"/>
      <c r="AL62" s="233"/>
      <c r="AM62" s="20"/>
      <c r="AN62" s="20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0"/>
      <c r="BC62" s="20"/>
      <c r="BD62" s="233"/>
      <c r="BE62" s="21"/>
      <c r="BF62" s="20"/>
      <c r="BG62" s="20"/>
      <c r="BH62" s="20"/>
      <c r="BI62" s="23"/>
      <c r="BJ62" s="23"/>
      <c r="BK62" s="20"/>
      <c r="BL62" s="23"/>
      <c r="BM62" s="21"/>
      <c r="BN62" s="180"/>
      <c r="BO62" s="24"/>
      <c r="BP62" s="21"/>
      <c r="BQ62" s="21"/>
      <c r="BR62" s="23"/>
      <c r="BS62" s="23"/>
      <c r="BT62" s="24"/>
      <c r="BU62" s="25"/>
    </row>
    <row r="63" spans="1:73" s="22" customFormat="1" ht="156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0"/>
      <c r="Q63" s="21"/>
      <c r="R63" s="21"/>
      <c r="S63" s="20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0"/>
      <c r="AJ63" s="20"/>
      <c r="AK63" s="21"/>
      <c r="AL63" s="233"/>
      <c r="AM63" s="20"/>
      <c r="AN63" s="20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0"/>
      <c r="BC63" s="20"/>
      <c r="BD63" s="233"/>
      <c r="BE63" s="23"/>
      <c r="BF63" s="23"/>
      <c r="BG63" s="20"/>
      <c r="BH63" s="20"/>
      <c r="BI63" s="23"/>
      <c r="BJ63" s="23"/>
      <c r="BK63" s="20"/>
      <c r="BL63" s="23"/>
      <c r="BM63" s="21"/>
      <c r="BN63" s="180"/>
      <c r="BO63" s="24"/>
      <c r="BP63" s="21"/>
      <c r="BQ63" s="21"/>
      <c r="BR63" s="23"/>
      <c r="BS63" s="23"/>
      <c r="BT63" s="24"/>
      <c r="BU63" s="25"/>
    </row>
    <row r="64" spans="1:73" s="22" customFormat="1" ht="216.7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0"/>
      <c r="AJ64" s="20"/>
      <c r="AK64" s="21"/>
      <c r="AL64" s="233"/>
      <c r="AM64" s="20"/>
      <c r="AN64" s="20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33"/>
      <c r="BE64" s="21"/>
      <c r="BF64" s="20"/>
      <c r="BG64" s="20"/>
      <c r="BH64" s="20"/>
      <c r="BI64" s="23"/>
      <c r="BJ64" s="23"/>
      <c r="BK64" s="20"/>
      <c r="BL64" s="23"/>
      <c r="BM64" s="21"/>
      <c r="BN64" s="180"/>
      <c r="BO64" s="24"/>
      <c r="BP64" s="21"/>
      <c r="BQ64" s="21"/>
      <c r="BR64" s="23"/>
      <c r="BS64" s="23"/>
      <c r="BT64" s="24"/>
      <c r="BU64" s="25"/>
    </row>
    <row r="65" spans="1:73" s="22" customFormat="1" ht="216.7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0"/>
      <c r="Q65" s="21"/>
      <c r="R65" s="21"/>
      <c r="S65" s="20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233"/>
      <c r="AM65" s="20"/>
      <c r="AN65" s="20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33"/>
      <c r="BE65" s="21"/>
      <c r="BF65" s="20"/>
      <c r="BG65" s="20"/>
      <c r="BH65" s="20"/>
      <c r="BI65" s="23"/>
      <c r="BJ65" s="23"/>
      <c r="BK65" s="20"/>
      <c r="BL65" s="23"/>
      <c r="BM65" s="21"/>
      <c r="BN65" s="180"/>
      <c r="BO65" s="24"/>
      <c r="BP65" s="21"/>
      <c r="BQ65" s="21"/>
      <c r="BR65" s="23"/>
      <c r="BS65" s="23"/>
      <c r="BT65" s="24"/>
      <c r="BU65" s="25"/>
    </row>
    <row r="66" spans="1:73" s="22" customFormat="1" ht="171.7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233"/>
      <c r="AM66" s="20"/>
      <c r="AN66" s="20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33"/>
      <c r="BE66" s="21"/>
      <c r="BF66" s="20"/>
      <c r="BG66" s="20"/>
      <c r="BH66" s="20"/>
      <c r="BI66" s="23"/>
      <c r="BJ66" s="23"/>
      <c r="BK66" s="20"/>
      <c r="BL66" s="23"/>
      <c r="BM66" s="21"/>
      <c r="BN66" s="180"/>
      <c r="BO66" s="24"/>
      <c r="BP66" s="21"/>
      <c r="BQ66" s="21"/>
      <c r="BR66" s="23"/>
      <c r="BS66" s="23"/>
      <c r="BT66" s="24"/>
      <c r="BU66" s="25"/>
    </row>
    <row r="67" spans="1:73" s="22" customFormat="1" ht="171.7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0"/>
      <c r="Q67" s="21"/>
      <c r="R67" s="21"/>
      <c r="S67" s="20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233"/>
      <c r="AM67" s="20"/>
      <c r="AN67" s="20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33"/>
      <c r="BE67" s="23"/>
      <c r="BF67" s="23"/>
      <c r="BG67" s="20"/>
      <c r="BH67" s="20"/>
      <c r="BI67" s="23"/>
      <c r="BJ67" s="23"/>
      <c r="BK67" s="20"/>
      <c r="BL67" s="23"/>
      <c r="BM67" s="21"/>
      <c r="BN67" s="180"/>
      <c r="BO67" s="24"/>
      <c r="BP67" s="21"/>
      <c r="BQ67" s="21"/>
      <c r="BR67" s="23"/>
      <c r="BS67" s="23"/>
      <c r="BT67" s="24"/>
      <c r="BU67" s="25"/>
    </row>
    <row r="68" spans="1:73" s="22" customFormat="1" ht="171.7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3"/>
      <c r="P68" s="20"/>
      <c r="Q68" s="23"/>
      <c r="R68" s="23"/>
      <c r="S68" s="23"/>
      <c r="T68" s="23"/>
      <c r="U68" s="23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0"/>
      <c r="AJ68" s="20"/>
      <c r="AK68" s="21"/>
      <c r="AL68" s="233"/>
      <c r="AM68" s="20"/>
      <c r="AN68" s="20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33"/>
      <c r="BE68" s="23"/>
      <c r="BF68" s="23"/>
      <c r="BG68" s="20"/>
      <c r="BH68" s="20"/>
      <c r="BI68" s="23"/>
      <c r="BJ68" s="23"/>
      <c r="BK68" s="20"/>
      <c r="BL68" s="23"/>
      <c r="BM68" s="21"/>
      <c r="BN68" s="180"/>
      <c r="BO68" s="24"/>
      <c r="BP68" s="21"/>
      <c r="BQ68" s="21"/>
      <c r="BR68" s="23"/>
      <c r="BS68" s="23"/>
      <c r="BT68" s="24"/>
      <c r="BU68" s="25"/>
    </row>
    <row r="69" spans="1:73" s="22" customFormat="1" ht="227.2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0"/>
      <c r="P69" s="20"/>
      <c r="Q69" s="21"/>
      <c r="R69" s="21"/>
      <c r="S69" s="21"/>
      <c r="T69" s="21"/>
      <c r="U69" s="20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0"/>
      <c r="AJ69" s="20"/>
      <c r="AK69" s="21"/>
      <c r="AL69" s="233"/>
      <c r="AM69" s="20"/>
      <c r="AN69" s="20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33"/>
      <c r="BE69" s="20"/>
      <c r="BF69" s="20"/>
      <c r="BG69" s="20"/>
      <c r="BH69" s="20"/>
      <c r="BI69" s="23"/>
      <c r="BJ69" s="23"/>
      <c r="BK69" s="20"/>
      <c r="BL69" s="23"/>
      <c r="BM69" s="21"/>
      <c r="BN69" s="180"/>
      <c r="BO69" s="24"/>
      <c r="BP69" s="21"/>
      <c r="BQ69" s="21"/>
      <c r="BR69" s="23"/>
      <c r="BS69" s="23"/>
      <c r="BT69" s="24"/>
      <c r="BU69" s="25"/>
    </row>
    <row r="70" spans="1:73" s="22" customFormat="1" ht="154.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0"/>
      <c r="P70" s="20"/>
      <c r="Q70" s="21"/>
      <c r="R70" s="21"/>
      <c r="S70" s="21"/>
      <c r="T70" s="21"/>
      <c r="U70" s="20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  <c r="AK70" s="21"/>
      <c r="AL70" s="233"/>
      <c r="AM70" s="20"/>
      <c r="AN70" s="20"/>
      <c r="AO70" s="21"/>
      <c r="AP70" s="21"/>
      <c r="AQ70" s="21"/>
      <c r="AR70" s="21"/>
      <c r="AS70" s="21"/>
      <c r="AT70" s="180"/>
      <c r="AU70" s="21"/>
      <c r="AV70" s="21"/>
      <c r="AW70" s="21"/>
      <c r="AX70" s="21"/>
      <c r="AY70" s="21"/>
      <c r="AZ70" s="21"/>
      <c r="BA70" s="21"/>
      <c r="BB70" s="21"/>
      <c r="BC70" s="21"/>
      <c r="BD70" s="233"/>
      <c r="BE70" s="23"/>
      <c r="BF70" s="23"/>
      <c r="BG70" s="20"/>
      <c r="BH70" s="20"/>
      <c r="BI70" s="23"/>
      <c r="BJ70" s="23"/>
      <c r="BK70" s="20"/>
      <c r="BL70" s="23"/>
      <c r="BM70" s="21"/>
      <c r="BN70" s="180"/>
      <c r="BO70" s="24"/>
      <c r="BP70" s="21"/>
      <c r="BQ70" s="21"/>
      <c r="BR70" s="23"/>
      <c r="BS70" s="23"/>
      <c r="BT70" s="24"/>
      <c r="BU70" s="25"/>
    </row>
    <row r="71" spans="1:73" s="22" customFormat="1" ht="169.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0"/>
      <c r="P71" s="20"/>
      <c r="Q71" s="21"/>
      <c r="R71" s="21"/>
      <c r="S71" s="21"/>
      <c r="T71" s="21"/>
      <c r="U71" s="20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0"/>
      <c r="AJ71" s="20"/>
      <c r="AK71" s="21"/>
      <c r="AL71" s="233"/>
      <c r="AM71" s="21"/>
      <c r="AN71" s="20"/>
      <c r="AO71" s="21"/>
      <c r="AP71" s="21"/>
      <c r="AQ71" s="21"/>
      <c r="AR71" s="21"/>
      <c r="AS71" s="21"/>
      <c r="AT71" s="233"/>
      <c r="AU71" s="21"/>
      <c r="AV71" s="21"/>
      <c r="AW71" s="21"/>
      <c r="AX71" s="21"/>
      <c r="AY71" s="21"/>
      <c r="AZ71" s="21"/>
      <c r="BA71" s="21"/>
      <c r="BB71" s="20"/>
      <c r="BC71" s="20"/>
      <c r="BD71" s="233"/>
      <c r="BE71" s="20"/>
      <c r="BF71" s="20"/>
      <c r="BG71" s="20"/>
      <c r="BH71" s="20"/>
      <c r="BI71" s="23"/>
      <c r="BJ71" s="23"/>
      <c r="BK71" s="20"/>
      <c r="BL71" s="23"/>
      <c r="BM71" s="21"/>
      <c r="BN71" s="180"/>
      <c r="BO71" s="24"/>
      <c r="BP71" s="21"/>
      <c r="BQ71" s="21"/>
      <c r="BR71" s="23"/>
      <c r="BS71" s="23"/>
      <c r="BT71" s="24"/>
      <c r="BU71" s="25"/>
    </row>
    <row r="72" spans="1:73" s="22" customFormat="1" ht="171.7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0"/>
      <c r="P72" s="20"/>
      <c r="Q72" s="21"/>
      <c r="R72" s="21"/>
      <c r="S72" s="21"/>
      <c r="T72" s="21"/>
      <c r="U72" s="20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0"/>
      <c r="AJ72" s="20"/>
      <c r="AK72" s="21"/>
      <c r="AL72" s="233"/>
      <c r="AM72" s="20"/>
      <c r="AN72" s="20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0"/>
      <c r="BC72" s="20"/>
      <c r="BD72" s="233"/>
      <c r="BE72" s="23"/>
      <c r="BF72" s="23"/>
      <c r="BG72" s="20"/>
      <c r="BH72" s="20"/>
      <c r="BI72" s="23"/>
      <c r="BJ72" s="23"/>
      <c r="BK72" s="20"/>
      <c r="BL72" s="23"/>
      <c r="BM72" s="21"/>
      <c r="BN72" s="180"/>
      <c r="BO72" s="24"/>
      <c r="BP72" s="21"/>
      <c r="BQ72" s="21"/>
      <c r="BR72" s="23"/>
      <c r="BS72" s="23"/>
      <c r="BT72" s="24"/>
      <c r="BU72" s="25"/>
    </row>
    <row r="73" spans="1:73" s="22" customFormat="1" ht="171.7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0"/>
      <c r="AK73" s="21"/>
      <c r="AL73" s="233"/>
      <c r="AM73" s="20"/>
      <c r="AN73" s="20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0"/>
      <c r="BC73" s="20"/>
      <c r="BD73" s="233"/>
      <c r="BE73" s="23"/>
      <c r="BF73" s="23"/>
      <c r="BG73" s="20"/>
      <c r="BH73" s="20"/>
      <c r="BI73" s="23"/>
      <c r="BJ73" s="23"/>
      <c r="BK73" s="20"/>
      <c r="BL73" s="23"/>
      <c r="BM73" s="21"/>
      <c r="BN73" s="180"/>
      <c r="BO73" s="24"/>
      <c r="BP73" s="21"/>
      <c r="BQ73" s="21"/>
      <c r="BR73" s="23"/>
      <c r="BS73" s="23"/>
      <c r="BT73" s="24"/>
      <c r="BU73" s="25"/>
    </row>
    <row r="74" spans="1:73" s="22" customFormat="1" ht="171.7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233"/>
      <c r="AM74" s="20"/>
      <c r="AN74" s="20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0"/>
      <c r="BC74" s="20"/>
      <c r="BD74" s="233"/>
      <c r="BE74" s="23"/>
      <c r="BF74" s="23"/>
      <c r="BG74" s="20"/>
      <c r="BH74" s="20"/>
      <c r="BI74" s="23"/>
      <c r="BJ74" s="23"/>
      <c r="BK74" s="20"/>
      <c r="BL74" s="23"/>
      <c r="BM74" s="21"/>
      <c r="BN74" s="180"/>
      <c r="BO74" s="24"/>
      <c r="BP74" s="21"/>
      <c r="BQ74" s="21"/>
      <c r="BR74" s="23"/>
      <c r="BS74" s="23"/>
      <c r="BT74" s="24"/>
      <c r="BU74" s="25"/>
    </row>
    <row r="75" spans="1:73" s="22" customFormat="1" ht="171.7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233"/>
      <c r="AM75" s="20"/>
      <c r="AN75" s="20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0"/>
      <c r="BC75" s="20"/>
      <c r="BD75" s="233"/>
      <c r="BE75" s="23"/>
      <c r="BF75" s="23"/>
      <c r="BG75" s="20"/>
      <c r="BH75" s="20"/>
      <c r="BI75" s="23"/>
      <c r="BJ75" s="23"/>
      <c r="BK75" s="20"/>
      <c r="BL75" s="23"/>
      <c r="BM75" s="21"/>
      <c r="BN75" s="180"/>
      <c r="BO75" s="24"/>
      <c r="BP75" s="21"/>
      <c r="BQ75" s="21"/>
      <c r="BR75" s="23"/>
      <c r="BS75" s="23"/>
      <c r="BT75" s="24"/>
      <c r="BU75" s="25"/>
    </row>
    <row r="76" spans="1:73" s="22" customFormat="1" ht="171.7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233"/>
      <c r="AM76" s="20"/>
      <c r="AN76" s="20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0"/>
      <c r="BC76" s="20"/>
      <c r="BD76" s="233"/>
      <c r="BE76" s="23"/>
      <c r="BF76" s="23"/>
      <c r="BG76" s="20"/>
      <c r="BH76" s="20"/>
      <c r="BI76" s="23"/>
      <c r="BJ76" s="23"/>
      <c r="BK76" s="20"/>
      <c r="BL76" s="23"/>
      <c r="BM76" s="21"/>
      <c r="BN76" s="180"/>
      <c r="BO76" s="24"/>
      <c r="BP76" s="21"/>
      <c r="BQ76" s="21"/>
      <c r="BR76" s="23"/>
      <c r="BS76" s="23"/>
      <c r="BT76" s="24"/>
      <c r="BU76" s="25"/>
    </row>
    <row r="77" spans="1:73" s="22" customFormat="1" ht="171.7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233"/>
      <c r="AM77" s="20"/>
      <c r="AN77" s="20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33"/>
      <c r="BE77" s="21"/>
      <c r="BF77" s="21"/>
      <c r="BG77" s="20"/>
      <c r="BH77" s="20"/>
      <c r="BI77" s="23"/>
      <c r="BJ77" s="23"/>
      <c r="BK77" s="20"/>
      <c r="BL77" s="23"/>
      <c r="BM77" s="21"/>
      <c r="BN77" s="180"/>
      <c r="BO77" s="24"/>
      <c r="BP77" s="21"/>
      <c r="BQ77" s="21"/>
      <c r="BR77" s="23"/>
      <c r="BS77" s="23"/>
      <c r="BT77" s="24"/>
      <c r="BU77" s="25"/>
    </row>
    <row r="78" spans="1:73" s="22" customFormat="1" ht="171.7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33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233"/>
      <c r="AM78" s="20"/>
      <c r="AN78" s="20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33"/>
      <c r="BE78" s="23"/>
      <c r="BF78" s="23"/>
      <c r="BG78" s="20"/>
      <c r="BH78" s="20"/>
      <c r="BI78" s="23"/>
      <c r="BJ78" s="23"/>
      <c r="BK78" s="20"/>
      <c r="BL78" s="23"/>
      <c r="BM78" s="21"/>
      <c r="BN78" s="180"/>
      <c r="BO78" s="24"/>
      <c r="BP78" s="21"/>
      <c r="BQ78" s="21"/>
      <c r="BR78" s="23"/>
      <c r="BS78" s="23"/>
      <c r="BT78" s="24"/>
      <c r="BU78" s="25"/>
    </row>
    <row r="79" spans="1:73" s="22" customFormat="1" ht="171.7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75"/>
      <c r="K79" s="18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233"/>
      <c r="AM79" s="20"/>
      <c r="AN79" s="20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0"/>
      <c r="BC79" s="21"/>
      <c r="BD79" s="20"/>
      <c r="BE79" s="23"/>
      <c r="BF79" s="23"/>
      <c r="BG79" s="20"/>
      <c r="BH79" s="20"/>
      <c r="BI79" s="23"/>
      <c r="BJ79" s="23"/>
      <c r="BK79" s="20"/>
      <c r="BL79" s="23"/>
      <c r="BM79" s="21"/>
      <c r="BN79" s="180"/>
      <c r="BO79" s="24"/>
      <c r="BP79" s="21"/>
      <c r="BQ79" s="21"/>
      <c r="BR79" s="23"/>
      <c r="BS79" s="23"/>
      <c r="BT79" s="24"/>
      <c r="BU79" s="25"/>
    </row>
    <row r="80" spans="1:73" s="22" customFormat="1" ht="197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33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233"/>
      <c r="AM80" s="20"/>
      <c r="AN80" s="20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33"/>
      <c r="BE80" s="21"/>
      <c r="BF80" s="21"/>
      <c r="BG80" s="20"/>
      <c r="BH80" s="20"/>
      <c r="BI80" s="23"/>
      <c r="BJ80" s="20"/>
      <c r="BK80" s="23"/>
      <c r="BL80" s="23"/>
      <c r="BM80" s="21"/>
      <c r="BN80" s="180"/>
      <c r="BO80" s="24"/>
      <c r="BP80" s="21"/>
      <c r="BQ80" s="21"/>
      <c r="BR80" s="23"/>
      <c r="BS80" s="23"/>
      <c r="BT80" s="24"/>
      <c r="BU80" s="25"/>
    </row>
    <row r="81" spans="1:73" s="22" customFormat="1" ht="197.2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33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0"/>
      <c r="AJ81" s="20"/>
      <c r="AK81" s="21"/>
      <c r="AL81" s="233"/>
      <c r="AM81" s="20"/>
      <c r="AN81" s="20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33"/>
      <c r="BE81" s="181"/>
      <c r="BF81" s="23"/>
      <c r="BG81" s="20"/>
      <c r="BH81" s="20"/>
      <c r="BI81" s="23"/>
      <c r="BJ81" s="20"/>
      <c r="BK81" s="20"/>
      <c r="BL81" s="23"/>
      <c r="BM81" s="21"/>
      <c r="BN81" s="180"/>
      <c r="BO81" s="24"/>
      <c r="BP81" s="21"/>
      <c r="BQ81" s="21"/>
      <c r="BR81" s="23"/>
      <c r="BS81" s="23"/>
      <c r="BT81" s="24"/>
      <c r="BU81" s="25"/>
    </row>
    <row r="82" spans="1:73" s="22" customFormat="1" ht="197.2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33"/>
      <c r="O82" s="21"/>
      <c r="P82" s="20"/>
      <c r="Q82" s="23"/>
      <c r="R82" s="23"/>
      <c r="S82" s="23"/>
      <c r="T82" s="23"/>
      <c r="U82" s="23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0"/>
      <c r="AJ82" s="20"/>
      <c r="AK82" s="21"/>
      <c r="AL82" s="233"/>
      <c r="AM82" s="20"/>
      <c r="AN82" s="20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33"/>
      <c r="BE82" s="181"/>
      <c r="BF82" s="23"/>
      <c r="BG82" s="20"/>
      <c r="BH82" s="20"/>
      <c r="BI82" s="23"/>
      <c r="BJ82" s="20"/>
      <c r="BK82" s="20"/>
      <c r="BL82" s="23"/>
      <c r="BM82" s="21"/>
      <c r="BN82" s="180"/>
      <c r="BO82" s="24"/>
      <c r="BP82" s="21"/>
      <c r="BQ82" s="21"/>
      <c r="BR82" s="23"/>
      <c r="BS82" s="23"/>
      <c r="BT82" s="24"/>
      <c r="BU82" s="25"/>
    </row>
    <row r="83" spans="1:73" s="22" customFormat="1" ht="197.2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33"/>
      <c r="O83" s="23"/>
      <c r="P83" s="20"/>
      <c r="Q83" s="23"/>
      <c r="R83" s="23"/>
      <c r="S83" s="23"/>
      <c r="T83" s="23"/>
      <c r="U83" s="23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233"/>
      <c r="AM83" s="20"/>
      <c r="AN83" s="20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33"/>
      <c r="BE83" s="181"/>
      <c r="BF83" s="23"/>
      <c r="BG83" s="20"/>
      <c r="BH83" s="20"/>
      <c r="BI83" s="23"/>
      <c r="BJ83" s="20"/>
      <c r="BK83" s="20"/>
      <c r="BL83" s="23"/>
      <c r="BM83" s="21"/>
      <c r="BN83" s="180"/>
      <c r="BO83" s="24"/>
      <c r="BP83" s="21"/>
      <c r="BQ83" s="21"/>
      <c r="BR83" s="23"/>
      <c r="BS83" s="23"/>
      <c r="BT83" s="24"/>
      <c r="BU83" s="25"/>
    </row>
    <row r="84" spans="1:73" s="22" customFormat="1" ht="171.7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233"/>
      <c r="AM84" s="20"/>
      <c r="AN84" s="20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0"/>
      <c r="BC84" s="21"/>
      <c r="BD84" s="20"/>
      <c r="BE84" s="23"/>
      <c r="BF84" s="23"/>
      <c r="BG84" s="20"/>
      <c r="BH84" s="20"/>
      <c r="BI84" s="23"/>
      <c r="BJ84" s="23"/>
      <c r="BK84" s="20"/>
      <c r="BL84" s="23"/>
      <c r="BM84" s="21"/>
      <c r="BN84" s="180"/>
      <c r="BO84" s="24"/>
      <c r="BP84" s="21"/>
      <c r="BQ84" s="21"/>
      <c r="BR84" s="23"/>
      <c r="BS84" s="23"/>
      <c r="BT84" s="24"/>
      <c r="BU84" s="25"/>
    </row>
    <row r="85" spans="1:73" s="22" customFormat="1" ht="197.2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233"/>
      <c r="AM85" s="20"/>
      <c r="AN85" s="20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33"/>
      <c r="BE85" s="21"/>
      <c r="BF85" s="21"/>
      <c r="BG85" s="20"/>
      <c r="BH85" s="20"/>
      <c r="BI85" s="23"/>
      <c r="BJ85" s="20"/>
      <c r="BK85" s="20"/>
      <c r="BL85" s="23"/>
      <c r="BM85" s="21"/>
      <c r="BN85" s="180"/>
      <c r="BO85" s="24"/>
      <c r="BP85" s="21"/>
      <c r="BQ85" s="21"/>
      <c r="BR85" s="23"/>
      <c r="BS85" s="23"/>
      <c r="BT85" s="24"/>
      <c r="BU85" s="25"/>
    </row>
    <row r="86" spans="1:73" s="22" customFormat="1" ht="197.2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33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233"/>
      <c r="AM86" s="20"/>
      <c r="AN86" s="20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33"/>
      <c r="BE86" s="181"/>
      <c r="BF86" s="23"/>
      <c r="BG86" s="20"/>
      <c r="BH86" s="20"/>
      <c r="BI86" s="23"/>
      <c r="BJ86" s="20"/>
      <c r="BK86" s="20"/>
      <c r="BL86" s="23"/>
      <c r="BM86" s="21"/>
      <c r="BN86" s="180"/>
      <c r="BO86" s="24"/>
      <c r="BP86" s="21"/>
      <c r="BQ86" s="21"/>
      <c r="BR86" s="23"/>
      <c r="BS86" s="23"/>
      <c r="BT86" s="24"/>
      <c r="BU86" s="25"/>
    </row>
    <row r="87" spans="1:73" s="22" customFormat="1" ht="197.2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233"/>
      <c r="AM87" s="20"/>
      <c r="AN87" s="20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33"/>
      <c r="BE87" s="21"/>
      <c r="BF87" s="21"/>
      <c r="BG87" s="20"/>
      <c r="BH87" s="20"/>
      <c r="BI87" s="23"/>
      <c r="BJ87" s="20"/>
      <c r="BK87" s="20"/>
      <c r="BL87" s="23"/>
      <c r="BM87" s="21"/>
      <c r="BN87" s="180"/>
      <c r="BO87" s="24"/>
      <c r="BP87" s="21"/>
      <c r="BQ87" s="21"/>
      <c r="BR87" s="23"/>
      <c r="BS87" s="23"/>
      <c r="BT87" s="24"/>
      <c r="BU87" s="25"/>
    </row>
    <row r="88" spans="1:73" s="22" customFormat="1" ht="197.2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33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233"/>
      <c r="AM88" s="20"/>
      <c r="AN88" s="20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33"/>
      <c r="BE88" s="180"/>
      <c r="BF88" s="21"/>
      <c r="BG88" s="20"/>
      <c r="BH88" s="20"/>
      <c r="BI88" s="23"/>
      <c r="BJ88" s="20"/>
      <c r="BK88" s="20"/>
      <c r="BL88" s="23"/>
      <c r="BM88" s="21"/>
      <c r="BN88" s="180"/>
      <c r="BO88" s="24"/>
      <c r="BP88" s="21"/>
      <c r="BQ88" s="21"/>
      <c r="BR88" s="23"/>
      <c r="BS88" s="23"/>
      <c r="BT88" s="24"/>
      <c r="BU88" s="25"/>
    </row>
    <row r="89" spans="1:73" s="22" customFormat="1" ht="197.2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233"/>
      <c r="AM89" s="20"/>
      <c r="AN89" s="20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33"/>
      <c r="BE89" s="21"/>
      <c r="BF89" s="21"/>
      <c r="BG89" s="20"/>
      <c r="BH89" s="20"/>
      <c r="BI89" s="23"/>
      <c r="BJ89" s="20"/>
      <c r="BK89" s="20"/>
      <c r="BL89" s="23"/>
      <c r="BM89" s="21"/>
      <c r="BN89" s="180"/>
      <c r="BO89" s="24"/>
      <c r="BP89" s="21"/>
      <c r="BQ89" s="21"/>
      <c r="BR89" s="23"/>
      <c r="BS89" s="23"/>
      <c r="BT89" s="24"/>
      <c r="BU89" s="25"/>
    </row>
    <row r="90" spans="1:73" s="22" customFormat="1" ht="197.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33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0"/>
      <c r="AJ90" s="20"/>
      <c r="AK90" s="21"/>
      <c r="AL90" s="233"/>
      <c r="AM90" s="20"/>
      <c r="AN90" s="20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33"/>
      <c r="BE90" s="181"/>
      <c r="BF90" s="23"/>
      <c r="BG90" s="20"/>
      <c r="BH90" s="20"/>
      <c r="BI90" s="23"/>
      <c r="BJ90" s="20"/>
      <c r="BK90" s="20"/>
      <c r="BL90" s="23"/>
      <c r="BM90" s="21"/>
      <c r="BN90" s="180"/>
      <c r="BO90" s="24"/>
      <c r="BP90" s="21"/>
      <c r="BQ90" s="21"/>
      <c r="BR90" s="23"/>
      <c r="BS90" s="23"/>
      <c r="BT90" s="24"/>
      <c r="BU90" s="25"/>
    </row>
    <row r="91" spans="1:73" s="22" customFormat="1" ht="252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3"/>
      <c r="AJ91" s="23"/>
      <c r="AK91" s="21"/>
      <c r="AL91" s="233"/>
      <c r="AM91" s="23"/>
      <c r="AN91" s="23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33"/>
      <c r="BE91" s="21"/>
      <c r="BF91" s="20"/>
      <c r="BG91" s="20"/>
      <c r="BH91" s="20"/>
      <c r="BI91" s="23"/>
      <c r="BJ91" s="20"/>
      <c r="BK91" s="20"/>
      <c r="BL91" s="23"/>
      <c r="BM91" s="21"/>
      <c r="BN91" s="180"/>
      <c r="BO91" s="24"/>
      <c r="BP91" s="21"/>
      <c r="BQ91" s="21"/>
      <c r="BR91" s="23"/>
      <c r="BS91" s="23"/>
      <c r="BT91" s="24"/>
      <c r="BU91" s="25"/>
    </row>
    <row r="92" spans="1:73" s="22" customFormat="1" ht="252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33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3"/>
      <c r="AJ92" s="23"/>
      <c r="AK92" s="21"/>
      <c r="AL92" s="233"/>
      <c r="AM92" s="23"/>
      <c r="AN92" s="23"/>
      <c r="AO92" s="21"/>
      <c r="AP92" s="21"/>
      <c r="AQ92" s="21"/>
      <c r="AR92" s="21"/>
      <c r="AS92" s="21"/>
      <c r="AT92" s="180"/>
      <c r="AU92" s="21"/>
      <c r="AV92" s="21"/>
      <c r="AW92" s="21"/>
      <c r="AX92" s="21"/>
      <c r="AY92" s="21"/>
      <c r="AZ92" s="21"/>
      <c r="BA92" s="21"/>
      <c r="BB92" s="21"/>
      <c r="BC92" s="21"/>
      <c r="BD92" s="233"/>
      <c r="BE92" s="180"/>
      <c r="BF92" s="21"/>
      <c r="BG92" s="20"/>
      <c r="BH92" s="20"/>
      <c r="BI92" s="23"/>
      <c r="BJ92" s="20"/>
      <c r="BK92" s="20"/>
      <c r="BL92" s="23"/>
      <c r="BM92" s="21"/>
      <c r="BN92" s="180"/>
      <c r="BO92" s="24"/>
      <c r="BP92" s="21"/>
      <c r="BQ92" s="21"/>
      <c r="BR92" s="23"/>
      <c r="BS92" s="23"/>
      <c r="BT92" s="24"/>
      <c r="BU92" s="25"/>
    </row>
    <row r="93" spans="1:73" s="22" customFormat="1" ht="2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3"/>
      <c r="AJ93" s="23"/>
      <c r="AK93" s="21"/>
      <c r="AL93" s="233"/>
      <c r="AM93" s="23"/>
      <c r="AN93" s="23"/>
      <c r="AO93" s="21"/>
      <c r="AP93" s="21"/>
      <c r="AQ93" s="21"/>
      <c r="AR93" s="21"/>
      <c r="AS93" s="21"/>
      <c r="AT93" s="180"/>
      <c r="AU93" s="21"/>
      <c r="AV93" s="21"/>
      <c r="AW93" s="21"/>
      <c r="AX93" s="21"/>
      <c r="AY93" s="21"/>
      <c r="AZ93" s="21"/>
      <c r="BA93" s="21"/>
      <c r="BB93" s="21"/>
      <c r="BC93" s="21"/>
      <c r="BD93" s="233"/>
      <c r="BE93" s="233"/>
      <c r="BF93" s="20"/>
      <c r="BG93" s="20"/>
      <c r="BH93" s="20"/>
      <c r="BI93" s="23"/>
      <c r="BJ93" s="20"/>
      <c r="BK93" s="20"/>
      <c r="BL93" s="23"/>
      <c r="BM93" s="21"/>
      <c r="BN93" s="180"/>
      <c r="BO93" s="24"/>
      <c r="BP93" s="21"/>
      <c r="BQ93" s="21"/>
      <c r="BR93" s="23"/>
      <c r="BS93" s="23"/>
      <c r="BT93" s="24"/>
      <c r="BU93" s="25"/>
    </row>
    <row r="94" spans="1:73" s="22" customFormat="1" ht="209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3"/>
      <c r="P94" s="23"/>
      <c r="Q94" s="23"/>
      <c r="R94" s="23"/>
      <c r="S94" s="23"/>
      <c r="T94" s="23"/>
      <c r="U94" s="23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3"/>
      <c r="AJ94" s="20"/>
      <c r="AK94" s="21"/>
      <c r="AL94" s="233"/>
      <c r="AM94" s="23"/>
      <c r="AN94" s="20"/>
      <c r="AO94" s="21"/>
      <c r="AP94" s="20"/>
      <c r="AQ94" s="23"/>
      <c r="AR94" s="20"/>
      <c r="AS94" s="21"/>
      <c r="AT94" s="233"/>
      <c r="AU94" s="23"/>
      <c r="AV94" s="21"/>
      <c r="AW94" s="21"/>
      <c r="AX94" s="21"/>
      <c r="AY94" s="21"/>
      <c r="AZ94" s="21"/>
      <c r="BA94" s="21"/>
      <c r="BB94" s="21"/>
      <c r="BC94" s="21"/>
      <c r="BD94" s="20"/>
      <c r="BE94" s="21"/>
      <c r="BF94" s="21"/>
      <c r="BG94" s="20"/>
      <c r="BH94" s="20"/>
      <c r="BI94" s="23"/>
      <c r="BJ94" s="20"/>
      <c r="BK94" s="20"/>
      <c r="BL94" s="23"/>
      <c r="BM94" s="21"/>
      <c r="BN94" s="180"/>
      <c r="BO94" s="24"/>
      <c r="BP94" s="21"/>
      <c r="BQ94" s="21"/>
      <c r="BR94" s="23"/>
      <c r="BS94" s="23"/>
      <c r="BT94" s="24"/>
      <c r="BU94" s="25"/>
    </row>
    <row r="95" spans="1:73" s="22" customFormat="1" ht="136.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3"/>
      <c r="P95" s="23"/>
      <c r="Q95" s="23"/>
      <c r="R95" s="23"/>
      <c r="S95" s="23"/>
      <c r="T95" s="23"/>
      <c r="U95" s="23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233"/>
      <c r="AM95" s="20"/>
      <c r="AN95" s="20"/>
      <c r="AO95" s="21"/>
      <c r="AP95" s="21"/>
      <c r="AQ95" s="21"/>
      <c r="AR95" s="21"/>
      <c r="AS95" s="21"/>
      <c r="AT95" s="180"/>
      <c r="AU95" s="21"/>
      <c r="AV95" s="21"/>
      <c r="AW95" s="21"/>
      <c r="AX95" s="21"/>
      <c r="AY95" s="21"/>
      <c r="AZ95" s="21"/>
      <c r="BA95" s="21"/>
      <c r="BB95" s="21"/>
      <c r="BC95" s="21"/>
      <c r="BD95" s="233"/>
      <c r="BE95" s="180"/>
      <c r="BF95" s="21"/>
      <c r="BG95" s="20"/>
      <c r="BH95" s="20"/>
      <c r="BI95" s="23"/>
      <c r="BJ95" s="20"/>
      <c r="BK95" s="20"/>
      <c r="BL95" s="23"/>
      <c r="BM95" s="21"/>
      <c r="BN95" s="180"/>
      <c r="BO95" s="24"/>
      <c r="BP95" s="21"/>
      <c r="BQ95" s="21"/>
      <c r="BR95" s="23"/>
      <c r="BS95" s="23"/>
      <c r="BT95" s="24"/>
      <c r="BU95" s="25"/>
    </row>
    <row r="96" spans="1:73" s="22" customFormat="1" ht="136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3"/>
      <c r="P96" s="23"/>
      <c r="Q96" s="23"/>
      <c r="R96" s="23"/>
      <c r="S96" s="23"/>
      <c r="T96" s="23"/>
      <c r="U96" s="23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233"/>
      <c r="AM96" s="20"/>
      <c r="AN96" s="20"/>
      <c r="AO96" s="21"/>
      <c r="AP96" s="21"/>
      <c r="AQ96" s="21"/>
      <c r="AR96" s="21"/>
      <c r="AS96" s="21"/>
      <c r="AT96" s="180"/>
      <c r="AU96" s="21"/>
      <c r="AV96" s="21"/>
      <c r="AW96" s="21"/>
      <c r="AX96" s="21"/>
      <c r="AY96" s="21"/>
      <c r="AZ96" s="21"/>
      <c r="BA96" s="21"/>
      <c r="BB96" s="21"/>
      <c r="BC96" s="21"/>
      <c r="BD96" s="233"/>
      <c r="BE96" s="180"/>
      <c r="BF96" s="21"/>
      <c r="BG96" s="20"/>
      <c r="BH96" s="20"/>
      <c r="BI96" s="23"/>
      <c r="BJ96" s="20"/>
      <c r="BK96" s="20"/>
      <c r="BL96" s="23"/>
      <c r="BM96" s="21"/>
      <c r="BN96" s="180"/>
      <c r="BO96" s="24"/>
      <c r="BP96" s="21"/>
      <c r="BQ96" s="21"/>
      <c r="BR96" s="23"/>
      <c r="BS96" s="23"/>
      <c r="BT96" s="24"/>
      <c r="BU96" s="25"/>
    </row>
    <row r="97" spans="1:73" s="22" customFormat="1" ht="136.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0"/>
      <c r="P97" s="20"/>
      <c r="Q97" s="20"/>
      <c r="R97" s="20"/>
      <c r="S97" s="20"/>
      <c r="T97" s="20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233"/>
      <c r="AM97" s="20"/>
      <c r="AN97" s="20"/>
      <c r="AO97" s="21"/>
      <c r="AP97" s="21"/>
      <c r="AQ97" s="21"/>
      <c r="AR97" s="21"/>
      <c r="AS97" s="21"/>
      <c r="AT97" s="180"/>
      <c r="AU97" s="21"/>
      <c r="AV97" s="21"/>
      <c r="AW97" s="21"/>
      <c r="AX97" s="21"/>
      <c r="AY97" s="21"/>
      <c r="AZ97" s="21"/>
      <c r="BA97" s="21"/>
      <c r="BB97" s="21"/>
      <c r="BC97" s="21"/>
      <c r="BD97" s="233"/>
      <c r="BE97" s="180"/>
      <c r="BF97" s="21"/>
      <c r="BG97" s="20"/>
      <c r="BH97" s="20"/>
      <c r="BI97" s="23"/>
      <c r="BJ97" s="20"/>
      <c r="BK97" s="20"/>
      <c r="BL97" s="23"/>
      <c r="BM97" s="21"/>
      <c r="BN97" s="180"/>
      <c r="BO97" s="24"/>
      <c r="BP97" s="21"/>
      <c r="BQ97" s="21"/>
      <c r="BR97" s="23"/>
      <c r="BS97" s="23"/>
      <c r="BT97" s="24"/>
      <c r="BU97" s="25"/>
    </row>
    <row r="98" spans="1:73" s="22" customFormat="1" ht="136.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33"/>
      <c r="N98" s="20"/>
      <c r="O98" s="23"/>
      <c r="P98" s="20"/>
      <c r="Q98" s="20"/>
      <c r="R98" s="20"/>
      <c r="S98" s="20"/>
      <c r="T98" s="20"/>
      <c r="U98" s="23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233"/>
      <c r="AM98" s="20"/>
      <c r="AN98" s="20"/>
      <c r="AO98" s="21"/>
      <c r="AP98" s="21"/>
      <c r="AQ98" s="21"/>
      <c r="AR98" s="21"/>
      <c r="AS98" s="21"/>
      <c r="AT98" s="180"/>
      <c r="AU98" s="21"/>
      <c r="AV98" s="21"/>
      <c r="AW98" s="21"/>
      <c r="AX98" s="21"/>
      <c r="AY98" s="21"/>
      <c r="AZ98" s="21"/>
      <c r="BA98" s="21"/>
      <c r="BB98" s="21"/>
      <c r="BC98" s="21"/>
      <c r="BD98" s="233"/>
      <c r="BE98" s="180"/>
      <c r="BF98" s="21"/>
      <c r="BG98" s="20"/>
      <c r="BH98" s="20"/>
      <c r="BI98" s="23"/>
      <c r="BJ98" s="20"/>
      <c r="BK98" s="20"/>
      <c r="BL98" s="23"/>
      <c r="BM98" s="21"/>
      <c r="BN98" s="180"/>
      <c r="BO98" s="24"/>
      <c r="BP98" s="21"/>
      <c r="BQ98" s="21"/>
      <c r="BR98" s="23"/>
      <c r="BS98" s="23"/>
      <c r="BT98" s="24"/>
      <c r="BU98" s="25"/>
    </row>
    <row r="99" spans="1:73" s="22" customFormat="1" ht="209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233"/>
      <c r="AM99" s="20"/>
      <c r="AN99" s="20"/>
      <c r="AO99" s="21"/>
      <c r="AP99" s="21"/>
      <c r="AQ99" s="21"/>
      <c r="AR99" s="21"/>
      <c r="AS99" s="21"/>
      <c r="AT99" s="180"/>
      <c r="AU99" s="21"/>
      <c r="AV99" s="21"/>
      <c r="AW99" s="21"/>
      <c r="AX99" s="21"/>
      <c r="AY99" s="21"/>
      <c r="AZ99" s="21"/>
      <c r="BA99" s="21"/>
      <c r="BB99" s="21"/>
      <c r="BC99" s="21"/>
      <c r="BD99" s="233"/>
      <c r="BE99" s="21"/>
      <c r="BF99" s="20"/>
      <c r="BG99" s="20"/>
      <c r="BH99" s="20"/>
      <c r="BI99" s="23"/>
      <c r="BJ99" s="20"/>
      <c r="BK99" s="20"/>
      <c r="BL99" s="23"/>
      <c r="BM99" s="21"/>
      <c r="BN99" s="180"/>
      <c r="BO99" s="24"/>
      <c r="BP99" s="21"/>
      <c r="BQ99" s="21"/>
      <c r="BR99" s="23"/>
      <c r="BS99" s="23"/>
      <c r="BT99" s="24"/>
      <c r="BU99" s="25"/>
    </row>
    <row r="100" spans="1:73" s="22" customFormat="1" ht="154.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33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0"/>
      <c r="AK100" s="21"/>
      <c r="AL100" s="233"/>
      <c r="AM100" s="20"/>
      <c r="AN100" s="20"/>
      <c r="AO100" s="21"/>
      <c r="AP100" s="21"/>
      <c r="AQ100" s="21"/>
      <c r="AR100" s="21"/>
      <c r="AS100" s="21"/>
      <c r="AT100" s="180"/>
      <c r="AU100" s="21"/>
      <c r="AV100" s="21"/>
      <c r="AW100" s="21"/>
      <c r="AX100" s="21"/>
      <c r="AY100" s="21"/>
      <c r="AZ100" s="21"/>
      <c r="BA100" s="21"/>
      <c r="BB100" s="21"/>
      <c r="BC100" s="21"/>
      <c r="BD100" s="233"/>
      <c r="BE100" s="233"/>
      <c r="BF100" s="20"/>
      <c r="BG100" s="20"/>
      <c r="BH100" s="20"/>
      <c r="BI100" s="23"/>
      <c r="BJ100" s="20"/>
      <c r="BK100" s="20"/>
      <c r="BL100" s="23"/>
      <c r="BM100" s="21"/>
      <c r="BN100" s="180"/>
      <c r="BO100" s="24"/>
      <c r="BP100" s="21"/>
      <c r="BQ100" s="21"/>
      <c r="BR100" s="23"/>
      <c r="BS100" s="23"/>
      <c r="BT100" s="24"/>
      <c r="BU100" s="25"/>
    </row>
    <row r="101" spans="1:73" s="22" customFormat="1" ht="249.7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3"/>
      <c r="P101" s="23"/>
      <c r="Q101" s="23"/>
      <c r="R101" s="23"/>
      <c r="S101" s="23"/>
      <c r="T101" s="23"/>
      <c r="U101" s="2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233"/>
      <c r="AM101" s="20"/>
      <c r="AN101" s="20"/>
      <c r="AO101" s="21"/>
      <c r="AP101" s="21"/>
      <c r="AQ101" s="21"/>
      <c r="AR101" s="21"/>
      <c r="AS101" s="21"/>
      <c r="AT101" s="180"/>
      <c r="AU101" s="21"/>
      <c r="AV101" s="21"/>
      <c r="AW101" s="21"/>
      <c r="AX101" s="21"/>
      <c r="AY101" s="21"/>
      <c r="AZ101" s="21"/>
      <c r="BA101" s="21"/>
      <c r="BB101" s="21"/>
      <c r="BC101" s="21"/>
      <c r="BD101" s="233"/>
      <c r="BE101" s="23"/>
      <c r="BF101" s="23"/>
      <c r="BG101" s="20"/>
      <c r="BH101" s="20"/>
      <c r="BI101" s="23"/>
      <c r="BJ101" s="20"/>
      <c r="BK101" s="20"/>
      <c r="BL101" s="23"/>
      <c r="BM101" s="21"/>
      <c r="BN101" s="180"/>
      <c r="BO101" s="24"/>
      <c r="BP101" s="21"/>
      <c r="BQ101" s="21"/>
      <c r="BR101" s="23"/>
      <c r="BS101" s="23"/>
      <c r="BT101" s="24"/>
      <c r="BU101" s="25"/>
    </row>
    <row r="102" spans="1:73" s="22" customFormat="1" ht="152.2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233"/>
      <c r="AM102" s="20"/>
      <c r="AN102" s="20"/>
      <c r="AO102" s="21"/>
      <c r="AP102" s="21"/>
      <c r="AQ102" s="21"/>
      <c r="AR102" s="21"/>
      <c r="AS102" s="21"/>
      <c r="AT102" s="180"/>
      <c r="AU102" s="21"/>
      <c r="AV102" s="21"/>
      <c r="AW102" s="21"/>
      <c r="AX102" s="21"/>
      <c r="AY102" s="21"/>
      <c r="AZ102" s="21"/>
      <c r="BA102" s="21"/>
      <c r="BB102" s="21"/>
      <c r="BC102" s="21"/>
      <c r="BD102" s="233"/>
      <c r="BE102" s="21"/>
      <c r="BF102" s="21"/>
      <c r="BG102" s="20"/>
      <c r="BH102" s="20"/>
      <c r="BI102" s="23"/>
      <c r="BJ102" s="20"/>
      <c r="BK102" s="20"/>
      <c r="BL102" s="23"/>
      <c r="BM102" s="21"/>
      <c r="BN102" s="180"/>
      <c r="BO102" s="24"/>
      <c r="BP102" s="21"/>
      <c r="BQ102" s="21"/>
      <c r="BR102" s="23"/>
      <c r="BS102" s="23"/>
      <c r="BT102" s="24"/>
      <c r="BU102" s="25"/>
    </row>
    <row r="103" spans="1:73" s="22" customFormat="1" ht="152.2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33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0"/>
      <c r="AK103" s="21"/>
      <c r="AL103" s="233"/>
      <c r="AM103" s="20"/>
      <c r="AN103" s="20"/>
      <c r="AO103" s="21"/>
      <c r="AP103" s="21"/>
      <c r="AQ103" s="21"/>
      <c r="AR103" s="21"/>
      <c r="AS103" s="21"/>
      <c r="AT103" s="180"/>
      <c r="AU103" s="21"/>
      <c r="AV103" s="21"/>
      <c r="AW103" s="21"/>
      <c r="AX103" s="21"/>
      <c r="AY103" s="21"/>
      <c r="AZ103" s="21"/>
      <c r="BA103" s="21"/>
      <c r="BB103" s="21"/>
      <c r="BC103" s="21"/>
      <c r="BD103" s="233"/>
      <c r="BE103" s="233"/>
      <c r="BF103" s="20"/>
      <c r="BG103" s="20"/>
      <c r="BH103" s="20"/>
      <c r="BI103" s="23"/>
      <c r="BJ103" s="20"/>
      <c r="BK103" s="20"/>
      <c r="BL103" s="23"/>
      <c r="BM103" s="21"/>
      <c r="BN103" s="180"/>
      <c r="BO103" s="24"/>
      <c r="BP103" s="21"/>
      <c r="BQ103" s="21"/>
      <c r="BR103" s="23"/>
      <c r="BS103" s="23"/>
      <c r="BT103" s="24"/>
      <c r="BU103" s="25"/>
    </row>
    <row r="104" spans="1:73" s="22" customFormat="1" ht="192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1"/>
      <c r="AJ104" s="20"/>
      <c r="AK104" s="21"/>
      <c r="AL104" s="233"/>
      <c r="AM104" s="21"/>
      <c r="AN104" s="20"/>
      <c r="AO104" s="21"/>
      <c r="AP104" s="21"/>
      <c r="AQ104" s="21"/>
      <c r="AR104" s="21"/>
      <c r="AS104" s="21"/>
      <c r="AT104" s="233"/>
      <c r="AU104" s="21"/>
      <c r="AV104" s="21"/>
      <c r="AW104" s="21"/>
      <c r="AX104" s="21"/>
      <c r="AY104" s="21"/>
      <c r="AZ104" s="21"/>
      <c r="BA104" s="21"/>
      <c r="BB104" s="20"/>
      <c r="BC104" s="21"/>
      <c r="BD104" s="20"/>
      <c r="BE104" s="21"/>
      <c r="BF104" s="21"/>
      <c r="BG104" s="20"/>
      <c r="BH104" s="20"/>
      <c r="BI104" s="23"/>
      <c r="BJ104" s="20"/>
      <c r="BK104" s="20"/>
      <c r="BL104" s="23"/>
      <c r="BM104" s="21"/>
      <c r="BN104" s="180"/>
      <c r="BO104" s="24"/>
      <c r="BP104" s="21"/>
      <c r="BQ104" s="21"/>
      <c r="BR104" s="23"/>
      <c r="BS104" s="23"/>
      <c r="BT104" s="24"/>
      <c r="BU104" s="25"/>
    </row>
    <row r="105" spans="1:73" s="22" customFormat="1" ht="129.7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0"/>
      <c r="P105" s="20"/>
      <c r="Q105" s="20"/>
      <c r="R105" s="20"/>
      <c r="S105" s="20"/>
      <c r="T105" s="20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1"/>
      <c r="AJ105" s="20"/>
      <c r="AK105" s="21"/>
      <c r="AL105" s="233"/>
      <c r="AM105" s="21"/>
      <c r="AN105" s="20"/>
      <c r="AO105" s="21"/>
      <c r="AP105" s="21"/>
      <c r="AQ105" s="21"/>
      <c r="AR105" s="21"/>
      <c r="AS105" s="21"/>
      <c r="AT105" s="233"/>
      <c r="AU105" s="21"/>
      <c r="AV105" s="21"/>
      <c r="AW105" s="21"/>
      <c r="AX105" s="21"/>
      <c r="AY105" s="21"/>
      <c r="AZ105" s="21"/>
      <c r="BA105" s="21"/>
      <c r="BB105" s="21"/>
      <c r="BC105" s="21"/>
      <c r="BD105" s="233"/>
      <c r="BE105" s="21"/>
      <c r="BF105" s="21"/>
      <c r="BG105" s="20"/>
      <c r="BH105" s="20"/>
      <c r="BI105" s="23"/>
      <c r="BJ105" s="20"/>
      <c r="BK105" s="20"/>
      <c r="BL105" s="23"/>
      <c r="BM105" s="21"/>
      <c r="BN105" s="180"/>
      <c r="BO105" s="24"/>
      <c r="BP105" s="21"/>
      <c r="BQ105" s="21"/>
      <c r="BR105" s="23"/>
      <c r="BS105" s="23"/>
      <c r="BT105" s="24"/>
      <c r="BU105" s="25"/>
    </row>
    <row r="106" spans="1:73" s="22" customFormat="1" ht="154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3"/>
      <c r="AJ106" s="23"/>
      <c r="AK106" s="21"/>
      <c r="AL106" s="233"/>
      <c r="AM106" s="20"/>
      <c r="AN106" s="20"/>
      <c r="AO106" s="21"/>
      <c r="AP106" s="21"/>
      <c r="AQ106" s="21"/>
      <c r="AR106" s="21"/>
      <c r="AS106" s="21"/>
      <c r="AT106" s="233"/>
      <c r="AU106" s="20"/>
      <c r="AV106" s="21"/>
      <c r="AW106" s="21"/>
      <c r="AX106" s="21"/>
      <c r="AY106" s="21"/>
      <c r="AZ106" s="21"/>
      <c r="BA106" s="21"/>
      <c r="BB106" s="21"/>
      <c r="BC106" s="21"/>
      <c r="BD106" s="233"/>
      <c r="BE106" s="23"/>
      <c r="BF106" s="23"/>
      <c r="BG106" s="20"/>
      <c r="BH106" s="20"/>
      <c r="BI106" s="23"/>
      <c r="BJ106" s="20"/>
      <c r="BK106" s="20"/>
      <c r="BL106" s="23"/>
      <c r="BM106" s="21"/>
      <c r="BN106" s="180"/>
      <c r="BO106" s="24"/>
      <c r="BP106" s="21"/>
      <c r="BQ106" s="21"/>
      <c r="BR106" s="23"/>
      <c r="BS106" s="23"/>
      <c r="BT106" s="24"/>
      <c r="BU106" s="25"/>
    </row>
    <row r="107" spans="1:73" s="22" customFormat="1" ht="154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3"/>
      <c r="AJ107" s="23"/>
      <c r="AK107" s="21"/>
      <c r="AL107" s="233"/>
      <c r="AM107" s="20"/>
      <c r="AN107" s="20"/>
      <c r="AO107" s="21"/>
      <c r="AP107" s="21"/>
      <c r="AQ107" s="21"/>
      <c r="AR107" s="21"/>
      <c r="AS107" s="21"/>
      <c r="AT107" s="233"/>
      <c r="AU107" s="20"/>
      <c r="AV107" s="21"/>
      <c r="AW107" s="21"/>
      <c r="AX107" s="21"/>
      <c r="AY107" s="21"/>
      <c r="AZ107" s="21"/>
      <c r="BA107" s="21"/>
      <c r="BB107" s="21"/>
      <c r="BC107" s="21"/>
      <c r="BD107" s="233"/>
      <c r="BE107" s="21"/>
      <c r="BF107" s="20"/>
      <c r="BG107" s="20"/>
      <c r="BH107" s="20"/>
      <c r="BI107" s="23"/>
      <c r="BJ107" s="20"/>
      <c r="BK107" s="20"/>
      <c r="BL107" s="23"/>
      <c r="BM107" s="21"/>
      <c r="BN107" s="180"/>
      <c r="BO107" s="24"/>
      <c r="BP107" s="21"/>
      <c r="BQ107" s="21"/>
      <c r="BR107" s="23"/>
      <c r="BS107" s="23"/>
      <c r="BT107" s="24"/>
      <c r="BU107" s="25"/>
    </row>
    <row r="108" spans="1:73" s="22" customFormat="1" ht="154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3"/>
      <c r="AJ108" s="23"/>
      <c r="AK108" s="21"/>
      <c r="AL108" s="233"/>
      <c r="AM108" s="20"/>
      <c r="AN108" s="20"/>
      <c r="AO108" s="21"/>
      <c r="AP108" s="21"/>
      <c r="AQ108" s="21"/>
      <c r="AR108" s="21"/>
      <c r="AS108" s="21"/>
      <c r="AT108" s="233"/>
      <c r="AU108" s="20"/>
      <c r="AV108" s="21"/>
      <c r="AW108" s="21"/>
      <c r="AX108" s="21"/>
      <c r="AY108" s="21"/>
      <c r="AZ108" s="21"/>
      <c r="BA108" s="21"/>
      <c r="BB108" s="21"/>
      <c r="BC108" s="21"/>
      <c r="BD108" s="233"/>
      <c r="BE108" s="23"/>
      <c r="BF108" s="23"/>
      <c r="BG108" s="20"/>
      <c r="BH108" s="20"/>
      <c r="BI108" s="23"/>
      <c r="BJ108" s="20"/>
      <c r="BK108" s="20"/>
      <c r="BL108" s="23"/>
      <c r="BM108" s="21"/>
      <c r="BN108" s="180"/>
      <c r="BO108" s="24"/>
      <c r="BP108" s="21"/>
      <c r="BQ108" s="21"/>
      <c r="BR108" s="23"/>
      <c r="BS108" s="23"/>
      <c r="BT108" s="24"/>
      <c r="BU108" s="25"/>
    </row>
    <row r="109" spans="1:73" s="22" customFormat="1" ht="154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3"/>
      <c r="AJ109" s="23"/>
      <c r="AK109" s="21"/>
      <c r="AL109" s="233"/>
      <c r="AM109" s="20"/>
      <c r="AN109" s="20"/>
      <c r="AO109" s="21"/>
      <c r="AP109" s="21"/>
      <c r="AQ109" s="21"/>
      <c r="AR109" s="21"/>
      <c r="AS109" s="21"/>
      <c r="AT109" s="233"/>
      <c r="AU109" s="20"/>
      <c r="AV109" s="21"/>
      <c r="AW109" s="21"/>
      <c r="AX109" s="21"/>
      <c r="AY109" s="21"/>
      <c r="AZ109" s="21"/>
      <c r="BA109" s="21"/>
      <c r="BB109" s="21"/>
      <c r="BC109" s="21"/>
      <c r="BD109" s="233"/>
      <c r="BE109" s="21"/>
      <c r="BF109" s="20"/>
      <c r="BG109" s="20"/>
      <c r="BH109" s="20"/>
      <c r="BI109" s="23"/>
      <c r="BJ109" s="20"/>
      <c r="BK109" s="20"/>
      <c r="BL109" s="23"/>
      <c r="BM109" s="21"/>
      <c r="BN109" s="180"/>
      <c r="BO109" s="24"/>
      <c r="BP109" s="21"/>
      <c r="BQ109" s="21"/>
      <c r="BR109" s="23"/>
      <c r="BS109" s="23"/>
      <c r="BT109" s="24"/>
      <c r="BU109" s="25"/>
    </row>
    <row r="110" spans="1:73" s="22" customFormat="1" ht="154.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3"/>
      <c r="AJ110" s="23"/>
      <c r="AK110" s="21"/>
      <c r="AL110" s="233"/>
      <c r="AM110" s="20"/>
      <c r="AN110" s="20"/>
      <c r="AO110" s="21"/>
      <c r="AP110" s="21"/>
      <c r="AQ110" s="21"/>
      <c r="AR110" s="21"/>
      <c r="AS110" s="21"/>
      <c r="AT110" s="233"/>
      <c r="AU110" s="20"/>
      <c r="AV110" s="21"/>
      <c r="AW110" s="21"/>
      <c r="AX110" s="21"/>
      <c r="AY110" s="21"/>
      <c r="AZ110" s="21"/>
      <c r="BA110" s="21"/>
      <c r="BB110" s="21"/>
      <c r="BC110" s="21"/>
      <c r="BD110" s="233"/>
      <c r="BE110" s="23"/>
      <c r="BF110" s="23"/>
      <c r="BG110" s="20"/>
      <c r="BH110" s="20"/>
      <c r="BI110" s="23"/>
      <c r="BJ110" s="20"/>
      <c r="BK110" s="20"/>
      <c r="BL110" s="23"/>
      <c r="BM110" s="21"/>
      <c r="BN110" s="180"/>
      <c r="BO110" s="24"/>
      <c r="BP110" s="21"/>
      <c r="BQ110" s="21"/>
      <c r="BR110" s="23"/>
      <c r="BS110" s="23"/>
      <c r="BT110" s="24"/>
      <c r="BU110" s="25"/>
    </row>
    <row r="111" spans="1:73" s="22" customFormat="1" ht="154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3"/>
      <c r="AJ111" s="23"/>
      <c r="AK111" s="21"/>
      <c r="AL111" s="233"/>
      <c r="AM111" s="20"/>
      <c r="AN111" s="20"/>
      <c r="AO111" s="21"/>
      <c r="AP111" s="21"/>
      <c r="AQ111" s="21"/>
      <c r="AR111" s="21"/>
      <c r="AS111" s="21"/>
      <c r="AT111" s="233"/>
      <c r="AU111" s="20"/>
      <c r="AV111" s="21"/>
      <c r="AW111" s="21"/>
      <c r="AX111" s="21"/>
      <c r="AY111" s="21"/>
      <c r="AZ111" s="21"/>
      <c r="BA111" s="21"/>
      <c r="BB111" s="21"/>
      <c r="BC111" s="21"/>
      <c r="BD111" s="233"/>
      <c r="BE111" s="21"/>
      <c r="BF111" s="21"/>
      <c r="BG111" s="20"/>
      <c r="BH111" s="20"/>
      <c r="BI111" s="23"/>
      <c r="BJ111" s="20"/>
      <c r="BK111" s="20"/>
      <c r="BL111" s="23"/>
      <c r="BM111" s="21"/>
      <c r="BN111" s="180"/>
      <c r="BO111" s="24"/>
      <c r="BP111" s="21"/>
      <c r="BQ111" s="21"/>
      <c r="BR111" s="23"/>
      <c r="BS111" s="23"/>
      <c r="BT111" s="24"/>
      <c r="BU111" s="25"/>
    </row>
    <row r="112" spans="1:73" s="22" customFormat="1" ht="154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3"/>
      <c r="AJ112" s="23"/>
      <c r="AK112" s="21"/>
      <c r="AL112" s="233"/>
      <c r="AM112" s="20"/>
      <c r="AN112" s="20"/>
      <c r="AO112" s="21"/>
      <c r="AP112" s="21"/>
      <c r="AQ112" s="21"/>
      <c r="AR112" s="21"/>
      <c r="AS112" s="21"/>
      <c r="AT112" s="233"/>
      <c r="AU112" s="20"/>
      <c r="AV112" s="21"/>
      <c r="AW112" s="21"/>
      <c r="AX112" s="21"/>
      <c r="AY112" s="21"/>
      <c r="AZ112" s="21"/>
      <c r="BA112" s="21"/>
      <c r="BB112" s="21"/>
      <c r="BC112" s="21"/>
      <c r="BD112" s="233"/>
      <c r="BE112" s="23"/>
      <c r="BF112" s="23"/>
      <c r="BG112" s="20"/>
      <c r="BH112" s="20"/>
      <c r="BI112" s="23"/>
      <c r="BJ112" s="20"/>
      <c r="BK112" s="20"/>
      <c r="BL112" s="23"/>
      <c r="BM112" s="21"/>
      <c r="BN112" s="180"/>
      <c r="BO112" s="24"/>
      <c r="BP112" s="21"/>
      <c r="BQ112" s="21"/>
      <c r="BR112" s="23"/>
      <c r="BS112" s="23"/>
      <c r="BT112" s="24"/>
      <c r="BU112" s="25"/>
    </row>
    <row r="113" spans="1:73" s="22" customFormat="1" ht="249.7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3"/>
      <c r="P113" s="23"/>
      <c r="Q113" s="23"/>
      <c r="R113" s="23"/>
      <c r="S113" s="23"/>
      <c r="T113" s="23"/>
      <c r="U113" s="23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3"/>
      <c r="AJ113" s="23"/>
      <c r="AK113" s="21"/>
      <c r="AL113" s="233"/>
      <c r="AM113" s="23"/>
      <c r="AN113" s="23"/>
      <c r="AO113" s="21"/>
      <c r="AP113" s="21"/>
      <c r="AQ113" s="21"/>
      <c r="AR113" s="21"/>
      <c r="AS113" s="21"/>
      <c r="AT113" s="233"/>
      <c r="AU113" s="23"/>
      <c r="AV113" s="21"/>
      <c r="AW113" s="21"/>
      <c r="AX113" s="21"/>
      <c r="AY113" s="21"/>
      <c r="AZ113" s="21"/>
      <c r="BA113" s="21"/>
      <c r="BB113" s="21"/>
      <c r="BC113" s="21"/>
      <c r="BD113" s="233"/>
      <c r="BE113" s="21"/>
      <c r="BF113" s="20"/>
      <c r="BG113" s="21"/>
      <c r="BH113" s="21"/>
      <c r="BI113" s="23"/>
      <c r="BJ113" s="20"/>
      <c r="BK113" s="20"/>
      <c r="BL113" s="23"/>
      <c r="BM113" s="21"/>
      <c r="BN113" s="180"/>
      <c r="BO113" s="24"/>
      <c r="BP113" s="21"/>
      <c r="BQ113" s="21"/>
      <c r="BR113" s="23"/>
      <c r="BS113" s="23"/>
      <c r="BT113" s="24"/>
      <c r="BU113" s="25"/>
    </row>
    <row r="114" spans="1:73" s="22" customFormat="1" ht="124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3"/>
      <c r="P114" s="23"/>
      <c r="Q114" s="23"/>
      <c r="R114" s="23"/>
      <c r="S114" s="23"/>
      <c r="T114" s="23"/>
      <c r="U114" s="23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3"/>
      <c r="AJ114" s="23"/>
      <c r="AK114" s="21"/>
      <c r="AL114" s="233"/>
      <c r="AM114" s="20"/>
      <c r="AN114" s="20"/>
      <c r="AO114" s="21"/>
      <c r="AP114" s="21"/>
      <c r="AQ114" s="21"/>
      <c r="AR114" s="21"/>
      <c r="AS114" s="21"/>
      <c r="AT114" s="233"/>
      <c r="AU114" s="20"/>
      <c r="AV114" s="21"/>
      <c r="AW114" s="21"/>
      <c r="AX114" s="21"/>
      <c r="AY114" s="21"/>
      <c r="AZ114" s="21"/>
      <c r="BA114" s="21"/>
      <c r="BB114" s="21"/>
      <c r="BC114" s="21"/>
      <c r="BD114" s="233"/>
      <c r="BE114" s="21"/>
      <c r="BF114" s="21"/>
      <c r="BG114" s="20"/>
      <c r="BH114" s="20"/>
      <c r="BI114" s="23"/>
      <c r="BJ114" s="20"/>
      <c r="BK114" s="20"/>
      <c r="BL114" s="23"/>
      <c r="BM114" s="21"/>
      <c r="BN114" s="180"/>
      <c r="BO114" s="24"/>
      <c r="BP114" s="21"/>
      <c r="BQ114" s="21"/>
      <c r="BR114" s="23"/>
      <c r="BS114" s="23"/>
      <c r="BT114" s="24"/>
      <c r="BU114" s="25"/>
    </row>
    <row r="115" spans="1:73" s="22" customFormat="1" ht="124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3"/>
      <c r="P115" s="23"/>
      <c r="Q115" s="23"/>
      <c r="R115" s="23"/>
      <c r="S115" s="23"/>
      <c r="T115" s="23"/>
      <c r="U115" s="23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3"/>
      <c r="AJ115" s="23"/>
      <c r="AK115" s="21"/>
      <c r="AL115" s="233"/>
      <c r="AM115" s="20"/>
      <c r="AN115" s="20"/>
      <c r="AO115" s="21"/>
      <c r="AP115" s="21"/>
      <c r="AQ115" s="21"/>
      <c r="AR115" s="21"/>
      <c r="AS115" s="21"/>
      <c r="AT115" s="233"/>
      <c r="AU115" s="20"/>
      <c r="AV115" s="21"/>
      <c r="AW115" s="21"/>
      <c r="AX115" s="21"/>
      <c r="AY115" s="21"/>
      <c r="AZ115" s="21"/>
      <c r="BA115" s="21"/>
      <c r="BB115" s="21"/>
      <c r="BC115" s="21"/>
      <c r="BD115" s="233"/>
      <c r="BE115" s="21"/>
      <c r="BF115" s="21"/>
      <c r="BG115" s="20"/>
      <c r="BH115" s="20"/>
      <c r="BI115" s="23"/>
      <c r="BJ115" s="20"/>
      <c r="BK115" s="20"/>
      <c r="BL115" s="23"/>
      <c r="BM115" s="21"/>
      <c r="BN115" s="180"/>
      <c r="BO115" s="24"/>
      <c r="BP115" s="21"/>
      <c r="BQ115" s="21"/>
      <c r="BR115" s="23"/>
      <c r="BS115" s="23"/>
      <c r="BT115" s="24"/>
      <c r="BU115" s="25"/>
    </row>
    <row r="116" spans="1:73" s="22" customFormat="1" ht="124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3"/>
      <c r="AJ116" s="23"/>
      <c r="AK116" s="21"/>
      <c r="AL116" s="233"/>
      <c r="AM116" s="20"/>
      <c r="AN116" s="20"/>
      <c r="AO116" s="21"/>
      <c r="AP116" s="21"/>
      <c r="AQ116" s="21"/>
      <c r="AR116" s="21"/>
      <c r="AS116" s="21"/>
      <c r="AT116" s="233"/>
      <c r="AU116" s="20"/>
      <c r="AV116" s="21"/>
      <c r="AW116" s="21"/>
      <c r="AX116" s="21"/>
      <c r="AY116" s="21"/>
      <c r="AZ116" s="21"/>
      <c r="BA116" s="21"/>
      <c r="BB116" s="21"/>
      <c r="BC116" s="21"/>
      <c r="BD116" s="233"/>
      <c r="BE116" s="21"/>
      <c r="BF116" s="21"/>
      <c r="BG116" s="20"/>
      <c r="BH116" s="20"/>
      <c r="BI116" s="23"/>
      <c r="BJ116" s="20"/>
      <c r="BK116" s="20"/>
      <c r="BL116" s="23"/>
      <c r="BM116" s="21"/>
      <c r="BN116" s="180"/>
      <c r="BO116" s="24"/>
      <c r="BP116" s="21"/>
      <c r="BQ116" s="21"/>
      <c r="BR116" s="23"/>
      <c r="BS116" s="23"/>
      <c r="BT116" s="24"/>
      <c r="BU116" s="25"/>
    </row>
    <row r="117" spans="1:73" s="22" customFormat="1" ht="124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3"/>
      <c r="AJ117" s="23"/>
      <c r="AK117" s="21"/>
      <c r="AL117" s="233"/>
      <c r="AM117" s="20"/>
      <c r="AN117" s="20"/>
      <c r="AO117" s="21"/>
      <c r="AP117" s="21"/>
      <c r="AQ117" s="21"/>
      <c r="AR117" s="21"/>
      <c r="AS117" s="21"/>
      <c r="AT117" s="233"/>
      <c r="AU117" s="20"/>
      <c r="AV117" s="21"/>
      <c r="AW117" s="21"/>
      <c r="AX117" s="21"/>
      <c r="AY117" s="21"/>
      <c r="AZ117" s="21"/>
      <c r="BA117" s="21"/>
      <c r="BB117" s="21"/>
      <c r="BC117" s="21"/>
      <c r="BD117" s="233"/>
      <c r="BE117" s="21"/>
      <c r="BF117" s="21"/>
      <c r="BG117" s="20"/>
      <c r="BH117" s="20"/>
      <c r="BI117" s="23"/>
      <c r="BJ117" s="20"/>
      <c r="BK117" s="20"/>
      <c r="BL117" s="23"/>
      <c r="BM117" s="21"/>
      <c r="BN117" s="180"/>
      <c r="BO117" s="24"/>
      <c r="BP117" s="21"/>
      <c r="BQ117" s="21"/>
      <c r="BR117" s="23"/>
      <c r="BS117" s="23"/>
      <c r="BT117" s="24"/>
      <c r="BU117" s="25"/>
    </row>
    <row r="118" spans="1:73" s="22" customFormat="1" ht="124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3"/>
      <c r="AJ118" s="23"/>
      <c r="AK118" s="21"/>
      <c r="AL118" s="233"/>
      <c r="AM118" s="20"/>
      <c r="AN118" s="20"/>
      <c r="AO118" s="21"/>
      <c r="AP118" s="21"/>
      <c r="AQ118" s="21"/>
      <c r="AR118" s="21"/>
      <c r="AS118" s="21"/>
      <c r="AT118" s="233"/>
      <c r="AU118" s="20"/>
      <c r="AV118" s="21"/>
      <c r="AW118" s="21"/>
      <c r="AX118" s="21"/>
      <c r="AY118" s="21"/>
      <c r="AZ118" s="21"/>
      <c r="BA118" s="21"/>
      <c r="BB118" s="21"/>
      <c r="BC118" s="21"/>
      <c r="BD118" s="233"/>
      <c r="BE118" s="21"/>
      <c r="BF118" s="21"/>
      <c r="BG118" s="20"/>
      <c r="BH118" s="20"/>
      <c r="BI118" s="23"/>
      <c r="BJ118" s="20"/>
      <c r="BK118" s="20"/>
      <c r="BL118" s="23"/>
      <c r="BM118" s="21"/>
      <c r="BN118" s="180"/>
      <c r="BO118" s="24"/>
      <c r="BP118" s="21"/>
      <c r="BQ118" s="21"/>
      <c r="BR118" s="23"/>
      <c r="BS118" s="23"/>
      <c r="BT118" s="24"/>
      <c r="BU118" s="25"/>
    </row>
    <row r="119" spans="1:73" s="22" customFormat="1" ht="409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3"/>
      <c r="AJ119" s="23"/>
      <c r="AK119" s="21"/>
      <c r="AL119" s="233"/>
      <c r="AM119" s="20"/>
      <c r="AN119" s="20"/>
      <c r="AO119" s="21"/>
      <c r="AP119" s="21"/>
      <c r="AQ119" s="21"/>
      <c r="AR119" s="21"/>
      <c r="AS119" s="21"/>
      <c r="AT119" s="233"/>
      <c r="AU119" s="20"/>
      <c r="AV119" s="21"/>
      <c r="AW119" s="21"/>
      <c r="AX119" s="21"/>
      <c r="AY119" s="21"/>
      <c r="AZ119" s="21"/>
      <c r="BA119" s="21"/>
      <c r="BB119" s="21"/>
      <c r="BC119" s="21"/>
      <c r="BD119" s="233"/>
      <c r="BE119" s="23"/>
      <c r="BF119" s="23"/>
      <c r="BG119" s="20"/>
      <c r="BH119" s="20"/>
      <c r="BI119" s="23"/>
      <c r="BJ119" s="20"/>
      <c r="BK119" s="20"/>
      <c r="BL119" s="23"/>
      <c r="BM119" s="21"/>
      <c r="BN119" s="180"/>
      <c r="BO119" s="24"/>
      <c r="BP119" s="21"/>
      <c r="BQ119" s="21"/>
      <c r="BR119" s="23"/>
      <c r="BS119" s="23"/>
      <c r="BT119" s="24"/>
      <c r="BU119" s="25"/>
    </row>
    <row r="120" spans="1:73" s="22" customFormat="1" ht="237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33"/>
      <c r="BE120" s="21"/>
      <c r="BF120" s="20"/>
      <c r="BG120" s="20"/>
      <c r="BH120" s="20"/>
      <c r="BI120" s="23"/>
      <c r="BJ120" s="20"/>
      <c r="BK120" s="21"/>
      <c r="BL120" s="20"/>
      <c r="BM120" s="21"/>
      <c r="BN120" s="180"/>
      <c r="BO120" s="24"/>
      <c r="BP120" s="21"/>
      <c r="BQ120" s="21"/>
      <c r="BR120" s="23"/>
      <c r="BS120" s="23"/>
      <c r="BT120" s="24"/>
      <c r="BU120" s="25"/>
    </row>
    <row r="121" spans="1:73" s="22" customFormat="1" ht="139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33"/>
      <c r="BE121" s="23"/>
      <c r="BF121" s="23"/>
      <c r="BG121" s="20"/>
      <c r="BH121" s="20"/>
      <c r="BI121" s="23"/>
      <c r="BJ121" s="20"/>
      <c r="BK121" s="21"/>
      <c r="BL121" s="20"/>
      <c r="BM121" s="21"/>
      <c r="BN121" s="180"/>
      <c r="BO121" s="24"/>
      <c r="BP121" s="21"/>
      <c r="BQ121" s="21"/>
      <c r="BR121" s="23"/>
      <c r="BS121" s="23"/>
      <c r="BT121" s="24"/>
      <c r="BU121" s="25"/>
    </row>
    <row r="122" spans="1:73" s="22" customFormat="1" ht="237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3"/>
      <c r="P122" s="23"/>
      <c r="Q122" s="23"/>
      <c r="R122" s="23"/>
      <c r="S122" s="23"/>
      <c r="T122" s="23"/>
      <c r="U122" s="23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3"/>
      <c r="AJ122" s="23"/>
      <c r="AK122" s="21"/>
      <c r="AL122" s="233"/>
      <c r="AM122" s="23"/>
      <c r="AN122" s="23"/>
      <c r="AO122" s="21"/>
      <c r="AP122" s="21"/>
      <c r="AQ122" s="21"/>
      <c r="AR122" s="21"/>
      <c r="AS122" s="21"/>
      <c r="AT122" s="233"/>
      <c r="AU122" s="23"/>
      <c r="AV122" s="21"/>
      <c r="AW122" s="21"/>
      <c r="AX122" s="21"/>
      <c r="AY122" s="21"/>
      <c r="AZ122" s="21"/>
      <c r="BA122" s="21"/>
      <c r="BB122" s="21"/>
      <c r="BC122" s="21"/>
      <c r="BD122" s="233"/>
      <c r="BE122" s="23"/>
      <c r="BF122" s="20"/>
      <c r="BG122" s="21"/>
      <c r="BH122" s="20"/>
      <c r="BI122" s="23"/>
      <c r="BJ122" s="20"/>
      <c r="BK122" s="20"/>
      <c r="BL122" s="23"/>
      <c r="BM122" s="21"/>
      <c r="BN122" s="180"/>
      <c r="BO122" s="24"/>
      <c r="BP122" s="21"/>
      <c r="BQ122" s="21"/>
      <c r="BR122" s="23"/>
      <c r="BS122" s="23"/>
      <c r="BT122" s="24"/>
      <c r="BU122" s="25"/>
    </row>
    <row r="123" spans="1:73" s="22" customFormat="1" ht="122.2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3"/>
      <c r="P123" s="23"/>
      <c r="Q123" s="23"/>
      <c r="R123" s="23"/>
      <c r="S123" s="23"/>
      <c r="T123" s="23"/>
      <c r="U123" s="23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33"/>
      <c r="BE123" s="23"/>
      <c r="BF123" s="23"/>
      <c r="BG123" s="20"/>
      <c r="BH123" s="20"/>
      <c r="BI123" s="23"/>
      <c r="BJ123" s="20"/>
      <c r="BK123" s="20"/>
      <c r="BL123" s="23"/>
      <c r="BM123" s="21"/>
      <c r="BN123" s="180"/>
      <c r="BO123" s="24"/>
      <c r="BP123" s="21"/>
      <c r="BQ123" s="21"/>
      <c r="BR123" s="23"/>
      <c r="BS123" s="23"/>
      <c r="BT123" s="24"/>
      <c r="BU123" s="25"/>
    </row>
    <row r="124" spans="1:73" s="22" customFormat="1" ht="122.2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3"/>
      <c r="P124" s="23"/>
      <c r="Q124" s="23"/>
      <c r="R124" s="23"/>
      <c r="S124" s="23"/>
      <c r="T124" s="23"/>
      <c r="U124" s="23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33"/>
      <c r="BE124" s="23"/>
      <c r="BF124" s="23"/>
      <c r="BG124" s="20"/>
      <c r="BH124" s="20"/>
      <c r="BI124" s="23"/>
      <c r="BJ124" s="20"/>
      <c r="BK124" s="20"/>
      <c r="BL124" s="23"/>
      <c r="BM124" s="21"/>
      <c r="BN124" s="180"/>
      <c r="BO124" s="24"/>
      <c r="BP124" s="21"/>
      <c r="BQ124" s="21"/>
      <c r="BR124" s="23"/>
      <c r="BS124" s="23"/>
      <c r="BT124" s="24"/>
      <c r="BU124" s="25"/>
    </row>
    <row r="125" spans="1:73" s="22" customFormat="1" ht="122.2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3"/>
      <c r="P125" s="23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33"/>
      <c r="BE125" s="23"/>
      <c r="BF125" s="23"/>
      <c r="BG125" s="20"/>
      <c r="BH125" s="20"/>
      <c r="BI125" s="23"/>
      <c r="BJ125" s="20"/>
      <c r="BK125" s="20"/>
      <c r="BL125" s="23"/>
      <c r="BM125" s="21"/>
      <c r="BN125" s="180"/>
      <c r="BO125" s="24"/>
      <c r="BP125" s="21"/>
      <c r="BQ125" s="21"/>
      <c r="BR125" s="23"/>
      <c r="BS125" s="23"/>
      <c r="BT125" s="24"/>
      <c r="BU125" s="25"/>
    </row>
    <row r="126" spans="1:73" s="22" customFormat="1" ht="122.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3"/>
      <c r="P126" s="23"/>
      <c r="Q126" s="23"/>
      <c r="R126" s="23"/>
      <c r="S126" s="23"/>
      <c r="T126" s="23"/>
      <c r="U126" s="23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33"/>
      <c r="BE126" s="23"/>
      <c r="BF126" s="23"/>
      <c r="BG126" s="20"/>
      <c r="BH126" s="20"/>
      <c r="BI126" s="23"/>
      <c r="BJ126" s="20"/>
      <c r="BK126" s="20"/>
      <c r="BL126" s="23"/>
      <c r="BM126" s="21"/>
      <c r="BN126" s="180"/>
      <c r="BO126" s="24"/>
      <c r="BP126" s="21"/>
      <c r="BQ126" s="21"/>
      <c r="BR126" s="23"/>
      <c r="BS126" s="23"/>
      <c r="BT126" s="24"/>
      <c r="BU126" s="25"/>
    </row>
    <row r="127" spans="1:73" s="22" customFormat="1" ht="122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33"/>
      <c r="BE127" s="23"/>
      <c r="BF127" s="23"/>
      <c r="BG127" s="20"/>
      <c r="BH127" s="20"/>
      <c r="BI127" s="23"/>
      <c r="BJ127" s="20"/>
      <c r="BK127" s="20"/>
      <c r="BL127" s="23"/>
      <c r="BM127" s="21"/>
      <c r="BN127" s="180"/>
      <c r="BO127" s="24"/>
      <c r="BP127" s="21"/>
      <c r="BQ127" s="21"/>
      <c r="BR127" s="23"/>
      <c r="BS127" s="23"/>
      <c r="BT127" s="24"/>
      <c r="BU127" s="25"/>
    </row>
    <row r="128" spans="1:73" s="22" customFormat="1" ht="25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33"/>
      <c r="BE128" s="21"/>
      <c r="BF128" s="21"/>
      <c r="BG128" s="20"/>
      <c r="BH128" s="20"/>
      <c r="BI128" s="23"/>
      <c r="BJ128" s="20"/>
      <c r="BK128" s="20"/>
      <c r="BL128" s="23"/>
      <c r="BM128" s="21"/>
      <c r="BN128" s="180"/>
      <c r="BO128" s="24"/>
      <c r="BP128" s="21"/>
      <c r="BQ128" s="21"/>
      <c r="BR128" s="23"/>
      <c r="BS128" s="23"/>
      <c r="BT128" s="24"/>
      <c r="BU128" s="25"/>
    </row>
    <row r="129" spans="1:73" s="22" customFormat="1" ht="155.2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33"/>
      <c r="BE129" s="23"/>
      <c r="BF129" s="23"/>
      <c r="BG129" s="20"/>
      <c r="BH129" s="20"/>
      <c r="BI129" s="23"/>
      <c r="BJ129" s="20"/>
      <c r="BK129" s="20"/>
      <c r="BL129" s="23"/>
      <c r="BM129" s="21"/>
      <c r="BN129" s="180"/>
      <c r="BO129" s="24"/>
      <c r="BP129" s="21"/>
      <c r="BQ129" s="21"/>
      <c r="BR129" s="23"/>
      <c r="BS129" s="23"/>
      <c r="BT129" s="24"/>
      <c r="BU129" s="25"/>
    </row>
    <row r="130" spans="1:73" s="22" customFormat="1" ht="25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0"/>
      <c r="P130" s="20"/>
      <c r="Q130" s="21"/>
      <c r="R130" s="21"/>
      <c r="S130" s="21"/>
      <c r="T130" s="21"/>
      <c r="U130" s="20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0"/>
      <c r="BC130" s="21"/>
      <c r="BD130" s="233"/>
      <c r="BE130" s="21"/>
      <c r="BF130" s="21"/>
      <c r="BG130" s="20"/>
      <c r="BH130" s="20"/>
      <c r="BI130" s="23"/>
      <c r="BJ130" s="20"/>
      <c r="BK130" s="20"/>
      <c r="BL130" s="23"/>
      <c r="BM130" s="21"/>
      <c r="BN130" s="180"/>
      <c r="BO130" s="24"/>
      <c r="BP130" s="21"/>
      <c r="BQ130" s="21"/>
      <c r="BR130" s="23"/>
      <c r="BS130" s="23"/>
      <c r="BT130" s="24"/>
      <c r="BU130" s="25"/>
    </row>
    <row r="131" spans="1:73" s="22" customFormat="1" ht="162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0"/>
      <c r="P131" s="20"/>
      <c r="Q131" s="20"/>
      <c r="R131" s="20"/>
      <c r="S131" s="20"/>
      <c r="T131" s="20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33"/>
      <c r="BE131" s="23"/>
      <c r="BF131" s="23"/>
      <c r="BG131" s="20"/>
      <c r="BH131" s="20"/>
      <c r="BI131" s="23"/>
      <c r="BJ131" s="20"/>
      <c r="BK131" s="20"/>
      <c r="BL131" s="23"/>
      <c r="BM131" s="21"/>
      <c r="BN131" s="180"/>
      <c r="BO131" s="24"/>
      <c r="BP131" s="21"/>
      <c r="BQ131" s="21"/>
      <c r="BR131" s="23"/>
      <c r="BS131" s="23"/>
      <c r="BT131" s="24"/>
      <c r="BU131" s="25"/>
    </row>
    <row r="132" spans="1:73" s="22" customFormat="1" ht="162.7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33"/>
      <c r="BE132" s="23"/>
      <c r="BF132" s="23"/>
      <c r="BG132" s="20"/>
      <c r="BH132" s="20"/>
      <c r="BI132" s="23"/>
      <c r="BJ132" s="20"/>
      <c r="BK132" s="20"/>
      <c r="BL132" s="23"/>
      <c r="BM132" s="21"/>
      <c r="BN132" s="180"/>
      <c r="BO132" s="24"/>
      <c r="BP132" s="21"/>
      <c r="BQ132" s="21"/>
      <c r="BR132" s="23"/>
      <c r="BS132" s="23"/>
      <c r="BT132" s="24"/>
      <c r="BU132" s="25"/>
    </row>
    <row r="133" spans="1:73" s="22" customFormat="1" ht="294.7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3"/>
      <c r="P133" s="23"/>
      <c r="Q133" s="23"/>
      <c r="R133" s="23"/>
      <c r="S133" s="23"/>
      <c r="T133" s="23"/>
      <c r="U133" s="23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3"/>
      <c r="AJ133" s="23"/>
      <c r="AK133" s="21"/>
      <c r="AL133" s="233"/>
      <c r="AM133" s="23"/>
      <c r="AN133" s="23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33"/>
      <c r="BE133" s="23"/>
      <c r="BF133" s="23"/>
      <c r="BG133" s="20"/>
      <c r="BH133" s="20"/>
      <c r="BI133" s="23"/>
      <c r="BJ133" s="20"/>
      <c r="BK133" s="20"/>
      <c r="BL133" s="23"/>
      <c r="BM133" s="21"/>
      <c r="BN133" s="180"/>
      <c r="BO133" s="24"/>
      <c r="BP133" s="21"/>
      <c r="BQ133" s="21"/>
      <c r="BR133" s="23"/>
      <c r="BS133" s="23"/>
      <c r="BT133" s="24"/>
      <c r="BU133" s="25"/>
    </row>
    <row r="134" spans="1:73" s="22" customFormat="1" ht="142.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3"/>
      <c r="P134" s="20"/>
      <c r="Q134" s="23"/>
      <c r="R134" s="23"/>
      <c r="S134" s="23"/>
      <c r="T134" s="23"/>
      <c r="U134" s="23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33"/>
      <c r="BE134" s="23"/>
      <c r="BF134" s="23"/>
      <c r="BG134" s="20"/>
      <c r="BH134" s="20"/>
      <c r="BI134" s="23"/>
      <c r="BJ134" s="20"/>
      <c r="BK134" s="20"/>
      <c r="BL134" s="23"/>
      <c r="BM134" s="21"/>
      <c r="BN134" s="180"/>
      <c r="BO134" s="24"/>
      <c r="BP134" s="21"/>
      <c r="BQ134" s="21"/>
      <c r="BR134" s="23"/>
      <c r="BS134" s="23"/>
      <c r="BT134" s="24"/>
      <c r="BU134" s="25"/>
    </row>
    <row r="135" spans="1:73" s="22" customFormat="1" ht="142.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3"/>
      <c r="P135" s="23"/>
      <c r="Q135" s="23"/>
      <c r="R135" s="23"/>
      <c r="S135" s="23"/>
      <c r="T135" s="23"/>
      <c r="U135" s="23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33"/>
      <c r="BE135" s="23"/>
      <c r="BF135" s="23"/>
      <c r="BG135" s="20"/>
      <c r="BH135" s="20"/>
      <c r="BI135" s="23"/>
      <c r="BJ135" s="20"/>
      <c r="BK135" s="20"/>
      <c r="BL135" s="23"/>
      <c r="BM135" s="21"/>
      <c r="BN135" s="180"/>
      <c r="BO135" s="24"/>
      <c r="BP135" s="21"/>
      <c r="BQ135" s="21"/>
      <c r="BR135" s="23"/>
      <c r="BS135" s="23"/>
      <c r="BT135" s="24"/>
      <c r="BU135" s="25"/>
    </row>
    <row r="136" spans="1:73" s="22" customFormat="1" ht="187.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3"/>
      <c r="P136" s="23"/>
      <c r="Q136" s="23"/>
      <c r="R136" s="23"/>
      <c r="S136" s="23"/>
      <c r="T136" s="23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0"/>
      <c r="AQ136" s="23"/>
      <c r="AR136" s="20"/>
      <c r="AS136" s="21"/>
      <c r="AT136" s="21"/>
      <c r="AU136" s="21"/>
      <c r="AV136" s="21"/>
      <c r="AW136" s="21"/>
      <c r="AX136" s="21"/>
      <c r="AY136" s="21"/>
      <c r="AZ136" s="21"/>
      <c r="BA136" s="21"/>
      <c r="BB136" s="20"/>
      <c r="BC136" s="23"/>
      <c r="BD136" s="20"/>
      <c r="BE136" s="23"/>
      <c r="BF136" s="20"/>
      <c r="BG136" s="20"/>
      <c r="BH136" s="20"/>
      <c r="BI136" s="23"/>
      <c r="BJ136" s="20"/>
      <c r="BK136" s="20"/>
      <c r="BL136" s="23"/>
      <c r="BM136" s="21"/>
      <c r="BN136" s="180"/>
      <c r="BO136" s="24"/>
      <c r="BP136" s="21"/>
      <c r="BQ136" s="21"/>
      <c r="BR136" s="23"/>
      <c r="BS136" s="23"/>
      <c r="BT136" s="24"/>
      <c r="BU136" s="25"/>
    </row>
    <row r="137" spans="1:73" s="22" customFormat="1" ht="187.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3"/>
      <c r="P137" s="23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0"/>
      <c r="BC137" s="20"/>
      <c r="BD137" s="233"/>
      <c r="BE137" s="181"/>
      <c r="BF137" s="20"/>
      <c r="BG137" s="20"/>
      <c r="BH137" s="20"/>
      <c r="BI137" s="23"/>
      <c r="BJ137" s="20"/>
      <c r="BK137" s="20"/>
      <c r="BL137" s="23"/>
      <c r="BM137" s="21"/>
      <c r="BN137" s="180"/>
      <c r="BO137" s="24"/>
      <c r="BP137" s="21"/>
      <c r="BQ137" s="21"/>
      <c r="BR137" s="23"/>
      <c r="BS137" s="23"/>
      <c r="BT137" s="24"/>
      <c r="BU137" s="25"/>
    </row>
    <row r="138" spans="1:73" s="22" customFormat="1" ht="187.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0"/>
      <c r="P138" s="20"/>
      <c r="Q138" s="20"/>
      <c r="R138" s="20"/>
      <c r="S138" s="20"/>
      <c r="T138" s="20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0"/>
      <c r="BC138" s="20"/>
      <c r="BD138" s="233"/>
      <c r="BE138" s="181"/>
      <c r="BF138" s="20"/>
      <c r="BG138" s="20"/>
      <c r="BH138" s="20"/>
      <c r="BI138" s="23"/>
      <c r="BJ138" s="20"/>
      <c r="BK138" s="20"/>
      <c r="BL138" s="23"/>
      <c r="BM138" s="21"/>
      <c r="BN138" s="180"/>
      <c r="BO138" s="24"/>
      <c r="BP138" s="21"/>
      <c r="BQ138" s="21"/>
      <c r="BR138" s="23"/>
      <c r="BS138" s="23"/>
      <c r="BT138" s="24"/>
      <c r="BU138" s="25"/>
    </row>
    <row r="139" spans="1:73" s="22" customFormat="1" ht="187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3"/>
      <c r="P139" s="20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33"/>
      <c r="BE139" s="23"/>
      <c r="BF139" s="23"/>
      <c r="BG139" s="20"/>
      <c r="BH139" s="20"/>
      <c r="BI139" s="23"/>
      <c r="BJ139" s="20"/>
      <c r="BK139" s="20"/>
      <c r="BL139" s="23"/>
      <c r="BM139" s="21"/>
      <c r="BN139" s="180"/>
      <c r="BO139" s="24"/>
      <c r="BP139" s="21"/>
      <c r="BQ139" s="21"/>
      <c r="BR139" s="23"/>
      <c r="BS139" s="23"/>
      <c r="BT139" s="24"/>
      <c r="BU139" s="25"/>
    </row>
    <row r="140" spans="1:73" s="22" customFormat="1" ht="187.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33"/>
      <c r="O140" s="23"/>
      <c r="P140" s="23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33"/>
      <c r="BE140" s="233"/>
      <c r="BF140" s="20"/>
      <c r="BG140" s="20"/>
      <c r="BH140" s="20"/>
      <c r="BI140" s="23"/>
      <c r="BJ140" s="20"/>
      <c r="BK140" s="20"/>
      <c r="BL140" s="23"/>
      <c r="BM140" s="21"/>
      <c r="BN140" s="180"/>
      <c r="BO140" s="24"/>
      <c r="BP140" s="21"/>
      <c r="BQ140" s="21"/>
      <c r="BR140" s="23"/>
      <c r="BS140" s="23"/>
      <c r="BT140" s="24"/>
      <c r="BU140" s="25"/>
    </row>
    <row r="141" spans="1:73" s="22" customFormat="1" ht="349.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3"/>
      <c r="P141" s="23"/>
      <c r="Q141" s="23"/>
      <c r="R141" s="23"/>
      <c r="S141" s="23"/>
      <c r="T141" s="23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33"/>
      <c r="BE141" s="233"/>
      <c r="BF141" s="20"/>
      <c r="BG141" s="20"/>
      <c r="BH141" s="20"/>
      <c r="BI141" s="23"/>
      <c r="BJ141" s="23"/>
      <c r="BK141" s="20"/>
      <c r="BL141" s="23"/>
      <c r="BM141" s="21"/>
      <c r="BN141" s="180"/>
      <c r="BO141" s="24"/>
      <c r="BP141" s="21"/>
      <c r="BQ141" s="21"/>
      <c r="BR141" s="23"/>
      <c r="BS141" s="23"/>
      <c r="BT141" s="24"/>
      <c r="BU141" s="25"/>
    </row>
    <row r="142" spans="1:73" s="22" customFormat="1" ht="167.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3"/>
      <c r="P142" s="23"/>
      <c r="Q142" s="23"/>
      <c r="R142" s="23"/>
      <c r="S142" s="23"/>
      <c r="T142" s="23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180"/>
      <c r="AM142" s="21"/>
      <c r="AN142" s="21"/>
      <c r="AO142" s="21"/>
      <c r="AP142" s="21"/>
      <c r="AQ142" s="21"/>
      <c r="AR142" s="21"/>
      <c r="AS142" s="21"/>
      <c r="AT142" s="180"/>
      <c r="AU142" s="21"/>
      <c r="AV142" s="21"/>
      <c r="AW142" s="21"/>
      <c r="AX142" s="21"/>
      <c r="AY142" s="21"/>
      <c r="AZ142" s="21"/>
      <c r="BA142" s="21"/>
      <c r="BB142" s="21"/>
      <c r="BC142" s="21"/>
      <c r="BD142" s="233"/>
      <c r="BE142" s="233"/>
      <c r="BF142" s="20"/>
      <c r="BG142" s="20"/>
      <c r="BH142" s="20"/>
      <c r="BI142" s="23"/>
      <c r="BJ142" s="20"/>
      <c r="BK142" s="20"/>
      <c r="BL142" s="23"/>
      <c r="BM142" s="21"/>
      <c r="BN142" s="180"/>
      <c r="BO142" s="24"/>
      <c r="BP142" s="21"/>
      <c r="BQ142" s="21"/>
      <c r="BR142" s="23"/>
      <c r="BS142" s="23"/>
      <c r="BT142" s="24"/>
      <c r="BU142" s="25"/>
    </row>
    <row r="143" spans="1:73" s="22" customFormat="1" ht="409.6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3"/>
      <c r="P143" s="23"/>
      <c r="Q143" s="23"/>
      <c r="R143" s="23"/>
      <c r="S143" s="23"/>
      <c r="T143" s="23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3"/>
      <c r="AJ143" s="20"/>
      <c r="AK143" s="21"/>
      <c r="AL143" s="233"/>
      <c r="AM143" s="23"/>
      <c r="AN143" s="20"/>
      <c r="AO143" s="23"/>
      <c r="AP143" s="20"/>
      <c r="AQ143" s="21"/>
      <c r="AR143" s="21"/>
      <c r="AS143" s="21"/>
      <c r="AT143" s="233"/>
      <c r="AU143" s="23"/>
      <c r="AV143" s="21"/>
      <c r="AW143" s="21"/>
      <c r="AX143" s="21"/>
      <c r="AY143" s="21"/>
      <c r="AZ143" s="21"/>
      <c r="BA143" s="21"/>
      <c r="BB143" s="21"/>
      <c r="BC143" s="21"/>
      <c r="BD143" s="233"/>
      <c r="BE143" s="23"/>
      <c r="BF143" s="20"/>
      <c r="BG143" s="23"/>
      <c r="BH143" s="20"/>
      <c r="BI143" s="23"/>
      <c r="BJ143" s="20"/>
      <c r="BK143" s="23"/>
      <c r="BL143" s="23"/>
      <c r="BM143" s="21"/>
      <c r="BN143" s="180"/>
      <c r="BO143" s="24"/>
      <c r="BP143" s="21"/>
      <c r="BQ143" s="21"/>
      <c r="BR143" s="23"/>
      <c r="BS143" s="23"/>
      <c r="BT143" s="24"/>
      <c r="BU143" s="25"/>
    </row>
    <row r="144" spans="1:73" s="22" customFormat="1" ht="134.2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3"/>
      <c r="P144" s="20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3"/>
      <c r="AJ144" s="20"/>
      <c r="AK144" s="21"/>
      <c r="AL144" s="233"/>
      <c r="AM144" s="20"/>
      <c r="AN144" s="20"/>
      <c r="AO144" s="21"/>
      <c r="AP144" s="21"/>
      <c r="AQ144" s="21"/>
      <c r="AR144" s="21"/>
      <c r="AS144" s="21"/>
      <c r="AT144" s="233"/>
      <c r="AU144" s="20"/>
      <c r="AV144" s="21"/>
      <c r="AW144" s="21"/>
      <c r="AX144" s="21"/>
      <c r="AY144" s="21"/>
      <c r="AZ144" s="21"/>
      <c r="BA144" s="21"/>
      <c r="BB144" s="21"/>
      <c r="BC144" s="21"/>
      <c r="BD144" s="233"/>
      <c r="BE144" s="23"/>
      <c r="BF144" s="20"/>
      <c r="BG144" s="23"/>
      <c r="BH144" s="20"/>
      <c r="BI144" s="23"/>
      <c r="BJ144" s="20"/>
      <c r="BK144" s="23"/>
      <c r="BL144" s="23"/>
      <c r="BM144" s="21"/>
      <c r="BN144" s="180"/>
      <c r="BO144" s="24"/>
      <c r="BP144" s="21"/>
      <c r="BQ144" s="21"/>
      <c r="BR144" s="23"/>
      <c r="BS144" s="23"/>
      <c r="BT144" s="24"/>
      <c r="BU144" s="25"/>
    </row>
    <row r="145" spans="1:73" s="22" customFormat="1" ht="134.2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3"/>
      <c r="P145" s="23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3"/>
      <c r="AJ145" s="20"/>
      <c r="AK145" s="21"/>
      <c r="AL145" s="233"/>
      <c r="AM145" s="20"/>
      <c r="AN145" s="20"/>
      <c r="AO145" s="21"/>
      <c r="AP145" s="21"/>
      <c r="AQ145" s="21"/>
      <c r="AR145" s="21"/>
      <c r="AS145" s="21"/>
      <c r="AT145" s="233"/>
      <c r="AU145" s="20"/>
      <c r="AV145" s="21"/>
      <c r="AW145" s="21"/>
      <c r="AX145" s="21"/>
      <c r="AY145" s="21"/>
      <c r="AZ145" s="21"/>
      <c r="BA145" s="21"/>
      <c r="BB145" s="21"/>
      <c r="BC145" s="21"/>
      <c r="BD145" s="233"/>
      <c r="BE145" s="23"/>
      <c r="BF145" s="20"/>
      <c r="BG145" s="23"/>
      <c r="BH145" s="20"/>
      <c r="BI145" s="23"/>
      <c r="BJ145" s="20"/>
      <c r="BK145" s="23"/>
      <c r="BL145" s="23"/>
      <c r="BM145" s="21"/>
      <c r="BN145" s="180"/>
      <c r="BO145" s="24"/>
      <c r="BP145" s="21"/>
      <c r="BQ145" s="21"/>
      <c r="BR145" s="23"/>
      <c r="BS145" s="23"/>
      <c r="BT145" s="24"/>
      <c r="BU145" s="25"/>
    </row>
    <row r="146" spans="1:73" s="22" customFormat="1" ht="134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0"/>
      <c r="P146" s="20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3"/>
      <c r="AJ146" s="20"/>
      <c r="AK146" s="21"/>
      <c r="AL146" s="233"/>
      <c r="AM146" s="20"/>
      <c r="AN146" s="20"/>
      <c r="AO146" s="21"/>
      <c r="AP146" s="21"/>
      <c r="AQ146" s="21"/>
      <c r="AR146" s="21"/>
      <c r="AS146" s="21"/>
      <c r="AT146" s="233"/>
      <c r="AU146" s="20"/>
      <c r="AV146" s="21"/>
      <c r="AW146" s="21"/>
      <c r="AX146" s="21"/>
      <c r="AY146" s="21"/>
      <c r="AZ146" s="21"/>
      <c r="BA146" s="21"/>
      <c r="BB146" s="21"/>
      <c r="BC146" s="21"/>
      <c r="BD146" s="233"/>
      <c r="BE146" s="23"/>
      <c r="BF146" s="20"/>
      <c r="BG146" s="23"/>
      <c r="BH146" s="20"/>
      <c r="BI146" s="23"/>
      <c r="BJ146" s="20"/>
      <c r="BK146" s="23"/>
      <c r="BL146" s="23"/>
      <c r="BM146" s="21"/>
      <c r="BN146" s="180"/>
      <c r="BO146" s="24"/>
      <c r="BP146" s="21"/>
      <c r="BQ146" s="21"/>
      <c r="BR146" s="23"/>
      <c r="BS146" s="23"/>
      <c r="BT146" s="24"/>
      <c r="BU146" s="25"/>
    </row>
    <row r="147" spans="1:73" s="22" customFormat="1" ht="134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0"/>
      <c r="Q147" s="20"/>
      <c r="R147" s="20"/>
      <c r="S147" s="20"/>
      <c r="T147" s="20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3"/>
      <c r="AJ147" s="20"/>
      <c r="AK147" s="21"/>
      <c r="AL147" s="233"/>
      <c r="AM147" s="20"/>
      <c r="AN147" s="20"/>
      <c r="AO147" s="21"/>
      <c r="AP147" s="21"/>
      <c r="AQ147" s="21"/>
      <c r="AR147" s="21"/>
      <c r="AS147" s="21"/>
      <c r="AT147" s="233"/>
      <c r="AU147" s="20"/>
      <c r="AV147" s="21"/>
      <c r="AW147" s="21"/>
      <c r="AX147" s="21"/>
      <c r="AY147" s="21"/>
      <c r="AZ147" s="21"/>
      <c r="BA147" s="21"/>
      <c r="BB147" s="21"/>
      <c r="BC147" s="21"/>
      <c r="BD147" s="233"/>
      <c r="BE147" s="23"/>
      <c r="BF147" s="20"/>
      <c r="BG147" s="23"/>
      <c r="BH147" s="20"/>
      <c r="BI147" s="23"/>
      <c r="BJ147" s="20"/>
      <c r="BK147" s="23"/>
      <c r="BL147" s="23"/>
      <c r="BM147" s="21"/>
      <c r="BN147" s="180"/>
      <c r="BO147" s="24"/>
      <c r="BP147" s="21"/>
      <c r="BQ147" s="21"/>
      <c r="BR147" s="23"/>
      <c r="BS147" s="23"/>
      <c r="BT147" s="24"/>
      <c r="BU147" s="25"/>
    </row>
    <row r="148" spans="1:73" s="22" customFormat="1" ht="134.2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0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3"/>
      <c r="AJ148" s="20"/>
      <c r="AK148" s="21"/>
      <c r="AL148" s="233"/>
      <c r="AM148" s="20"/>
      <c r="AN148" s="20"/>
      <c r="AO148" s="21"/>
      <c r="AP148" s="21"/>
      <c r="AQ148" s="21"/>
      <c r="AR148" s="21"/>
      <c r="AS148" s="21"/>
      <c r="AT148" s="233"/>
      <c r="AU148" s="20"/>
      <c r="AV148" s="21"/>
      <c r="AW148" s="21"/>
      <c r="AX148" s="21"/>
      <c r="AY148" s="21"/>
      <c r="AZ148" s="21"/>
      <c r="BA148" s="21"/>
      <c r="BB148" s="21"/>
      <c r="BC148" s="21"/>
      <c r="BD148" s="233"/>
      <c r="BE148" s="23"/>
      <c r="BF148" s="20"/>
      <c r="BG148" s="23"/>
      <c r="BH148" s="20"/>
      <c r="BI148" s="23"/>
      <c r="BJ148" s="20"/>
      <c r="BK148" s="23"/>
      <c r="BL148" s="23"/>
      <c r="BM148" s="21"/>
      <c r="BN148" s="180"/>
      <c r="BO148" s="24"/>
      <c r="BP148" s="21"/>
      <c r="BQ148" s="21"/>
      <c r="BR148" s="23"/>
      <c r="BS148" s="23"/>
      <c r="BT148" s="24"/>
      <c r="BU148" s="25"/>
    </row>
    <row r="149" spans="1:73" s="22" customFormat="1" ht="409.6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3"/>
      <c r="P149" s="23"/>
      <c r="Q149" s="23"/>
      <c r="R149" s="23"/>
      <c r="S149" s="23"/>
      <c r="T149" s="23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3"/>
      <c r="AJ149" s="23"/>
      <c r="AK149" s="21"/>
      <c r="AL149" s="233"/>
      <c r="AM149" s="23"/>
      <c r="AN149" s="23"/>
      <c r="AO149" s="21"/>
      <c r="AP149" s="21"/>
      <c r="AQ149" s="21"/>
      <c r="AR149" s="21"/>
      <c r="AS149" s="21"/>
      <c r="AT149" s="233"/>
      <c r="AU149" s="23"/>
      <c r="AV149" s="21"/>
      <c r="AW149" s="21"/>
      <c r="AX149" s="21"/>
      <c r="AY149" s="21"/>
      <c r="AZ149" s="21"/>
      <c r="BA149" s="21"/>
      <c r="BB149" s="21"/>
      <c r="BC149" s="21"/>
      <c r="BD149" s="233"/>
      <c r="BE149" s="23"/>
      <c r="BF149" s="23"/>
      <c r="BG149" s="20"/>
      <c r="BH149" s="20"/>
      <c r="BI149" s="23"/>
      <c r="BJ149" s="20"/>
      <c r="BK149" s="20"/>
      <c r="BL149" s="23"/>
      <c r="BM149" s="21"/>
      <c r="BN149" s="180"/>
      <c r="BO149" s="24"/>
      <c r="BP149" s="21"/>
      <c r="BQ149" s="21"/>
      <c r="BR149" s="23"/>
      <c r="BS149" s="23"/>
      <c r="BT149" s="24"/>
      <c r="BU149" s="25"/>
    </row>
    <row r="150" spans="1:73" s="22" customFormat="1" ht="134.2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3"/>
      <c r="Q150" s="23"/>
      <c r="R150" s="23"/>
      <c r="S150" s="23"/>
      <c r="T150" s="23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33"/>
      <c r="BE150" s="233"/>
      <c r="BF150" s="20"/>
      <c r="BG150" s="20"/>
      <c r="BH150" s="20"/>
      <c r="BI150" s="23"/>
      <c r="BJ150" s="20"/>
      <c r="BK150" s="20"/>
      <c r="BL150" s="23"/>
      <c r="BM150" s="21"/>
      <c r="BN150" s="180"/>
      <c r="BO150" s="24"/>
      <c r="BP150" s="21"/>
      <c r="BQ150" s="21"/>
      <c r="BR150" s="23"/>
      <c r="BS150" s="23"/>
      <c r="BT150" s="24"/>
      <c r="BU150" s="25"/>
    </row>
    <row r="151" spans="1:73" s="22" customFormat="1" ht="134.2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3"/>
      <c r="P151" s="23"/>
      <c r="Q151" s="23"/>
      <c r="R151" s="23"/>
      <c r="S151" s="23"/>
      <c r="T151" s="23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33"/>
      <c r="BE151" s="233"/>
      <c r="BF151" s="20"/>
      <c r="BG151" s="20"/>
      <c r="BH151" s="20"/>
      <c r="BI151" s="23"/>
      <c r="BJ151" s="20"/>
      <c r="BK151" s="20"/>
      <c r="BL151" s="23"/>
      <c r="BM151" s="21"/>
      <c r="BN151" s="180"/>
      <c r="BO151" s="24"/>
      <c r="BP151" s="21"/>
      <c r="BQ151" s="21"/>
      <c r="BR151" s="23"/>
      <c r="BS151" s="23"/>
      <c r="BT151" s="24"/>
      <c r="BU151" s="25"/>
    </row>
    <row r="152" spans="1:73" s="22" customFormat="1" ht="134.2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0"/>
      <c r="Q152" s="20"/>
      <c r="R152" s="20"/>
      <c r="S152" s="20"/>
      <c r="T152" s="20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33"/>
      <c r="BE152" s="233"/>
      <c r="BF152" s="20"/>
      <c r="BG152" s="20"/>
      <c r="BH152" s="20"/>
      <c r="BI152" s="23"/>
      <c r="BJ152" s="20"/>
      <c r="BK152" s="20"/>
      <c r="BL152" s="23"/>
      <c r="BM152" s="21"/>
      <c r="BN152" s="180"/>
      <c r="BO152" s="24"/>
      <c r="BP152" s="21"/>
      <c r="BQ152" s="21"/>
      <c r="BR152" s="23"/>
      <c r="BS152" s="23"/>
      <c r="BT152" s="24"/>
      <c r="BU152" s="25"/>
    </row>
    <row r="153" spans="1:73" s="22" customFormat="1" ht="134.2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3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33"/>
      <c r="BE153" s="233"/>
      <c r="BF153" s="20"/>
      <c r="BG153" s="20"/>
      <c r="BH153" s="20"/>
      <c r="BI153" s="23"/>
      <c r="BJ153" s="20"/>
      <c r="BK153" s="20"/>
      <c r="BL153" s="23"/>
      <c r="BM153" s="21"/>
      <c r="BN153" s="180"/>
      <c r="BO153" s="24"/>
      <c r="BP153" s="21"/>
      <c r="BQ153" s="21"/>
      <c r="BR153" s="23"/>
      <c r="BS153" s="23"/>
      <c r="BT153" s="24"/>
      <c r="BU153" s="25"/>
    </row>
    <row r="154" spans="1:73" s="22" customFormat="1" ht="409.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3"/>
      <c r="P154" s="23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0"/>
      <c r="AK154" s="23"/>
      <c r="AL154" s="20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33"/>
      <c r="BE154" s="23"/>
      <c r="BF154" s="23"/>
      <c r="BG154" s="20"/>
      <c r="BH154" s="20"/>
      <c r="BI154" s="23"/>
      <c r="BJ154" s="20"/>
      <c r="BK154" s="20"/>
      <c r="BL154" s="23"/>
      <c r="BM154" s="21"/>
      <c r="BN154" s="180"/>
      <c r="BO154" s="24"/>
      <c r="BP154" s="21"/>
      <c r="BQ154" s="21"/>
      <c r="BR154" s="23"/>
      <c r="BS154" s="23"/>
      <c r="BT154" s="24"/>
      <c r="BU154" s="25"/>
    </row>
    <row r="155" spans="1:73" s="22" customFormat="1" ht="132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0"/>
      <c r="P155" s="20"/>
      <c r="Q155" s="23"/>
      <c r="R155" s="23"/>
      <c r="S155" s="23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33"/>
      <c r="BE155" s="233"/>
      <c r="BF155" s="20"/>
      <c r="BG155" s="20"/>
      <c r="BH155" s="20"/>
      <c r="BI155" s="23"/>
      <c r="BJ155" s="20"/>
      <c r="BK155" s="20"/>
      <c r="BL155" s="23"/>
      <c r="BM155" s="21"/>
      <c r="BN155" s="180"/>
      <c r="BO155" s="24"/>
      <c r="BP155" s="21"/>
      <c r="BQ155" s="21"/>
      <c r="BR155" s="23"/>
      <c r="BS155" s="23"/>
      <c r="BT155" s="24"/>
      <c r="BU155" s="25"/>
    </row>
    <row r="156" spans="1:73" s="22" customFormat="1" ht="132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3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33"/>
      <c r="BE156" s="233"/>
      <c r="BF156" s="20"/>
      <c r="BG156" s="20"/>
      <c r="BH156" s="20"/>
      <c r="BI156" s="23"/>
      <c r="BJ156" s="20"/>
      <c r="BK156" s="20"/>
      <c r="BL156" s="23"/>
      <c r="BM156" s="21"/>
      <c r="BN156" s="180"/>
      <c r="BO156" s="24"/>
      <c r="BP156" s="21"/>
      <c r="BQ156" s="21"/>
      <c r="BR156" s="23"/>
      <c r="BS156" s="23"/>
      <c r="BT156" s="24"/>
      <c r="BU156" s="25"/>
    </row>
    <row r="157" spans="1:73" s="22" customFormat="1" ht="409.6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3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33"/>
      <c r="BE157" s="23"/>
      <c r="BF157" s="23"/>
      <c r="BG157" s="20"/>
      <c r="BH157" s="20"/>
      <c r="BI157" s="23"/>
      <c r="BJ157" s="20"/>
      <c r="BK157" s="20"/>
      <c r="BL157" s="23"/>
      <c r="BM157" s="21"/>
      <c r="BN157" s="180"/>
      <c r="BO157" s="24"/>
      <c r="BP157" s="21"/>
      <c r="BQ157" s="21"/>
      <c r="BR157" s="23"/>
      <c r="BS157" s="23"/>
      <c r="BT157" s="24"/>
      <c r="BU157" s="25"/>
    </row>
    <row r="158" spans="1:73" s="22" customFormat="1" ht="169.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33"/>
      <c r="BE158" s="233"/>
      <c r="BF158" s="20"/>
      <c r="BG158" s="20"/>
      <c r="BH158" s="20"/>
      <c r="BI158" s="23"/>
      <c r="BJ158" s="20"/>
      <c r="BK158" s="20"/>
      <c r="BL158" s="23"/>
      <c r="BM158" s="21"/>
      <c r="BN158" s="180"/>
      <c r="BO158" s="24"/>
      <c r="BP158" s="21"/>
      <c r="BQ158" s="21"/>
      <c r="BR158" s="23"/>
      <c r="BS158" s="23"/>
      <c r="BT158" s="24"/>
      <c r="BU158" s="25"/>
    </row>
    <row r="159" spans="1:73" s="22" customFormat="1" ht="162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3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33"/>
      <c r="BE159" s="233"/>
      <c r="BF159" s="20"/>
      <c r="BG159" s="20"/>
      <c r="BH159" s="20"/>
      <c r="BI159" s="23"/>
      <c r="BJ159" s="20"/>
      <c r="BK159" s="23"/>
      <c r="BL159" s="23"/>
      <c r="BM159" s="21"/>
      <c r="BN159" s="180"/>
      <c r="BO159" s="24"/>
      <c r="BP159" s="21"/>
      <c r="BQ159" s="21"/>
      <c r="BR159" s="23"/>
      <c r="BS159" s="23"/>
      <c r="BT159" s="24"/>
      <c r="BU159" s="25"/>
    </row>
    <row r="160" spans="1:73" s="22" customFormat="1" ht="162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3"/>
      <c r="P160" s="20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33"/>
      <c r="BE160" s="233"/>
      <c r="BF160" s="20"/>
      <c r="BG160" s="20"/>
      <c r="BH160" s="20"/>
      <c r="BI160" s="23"/>
      <c r="BJ160" s="20"/>
      <c r="BK160" s="20"/>
      <c r="BL160" s="23"/>
      <c r="BM160" s="21"/>
      <c r="BN160" s="180"/>
      <c r="BO160" s="24"/>
      <c r="BP160" s="21"/>
      <c r="BQ160" s="21"/>
      <c r="BR160" s="23"/>
      <c r="BS160" s="23"/>
      <c r="BT160" s="24"/>
      <c r="BU160" s="25"/>
    </row>
    <row r="161" spans="1:73" s="22" customFormat="1" ht="409.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3"/>
      <c r="P161" s="23"/>
      <c r="Q161" s="23"/>
      <c r="R161" s="23"/>
      <c r="S161" s="23"/>
      <c r="T161" s="23"/>
      <c r="U161" s="23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33"/>
      <c r="BE161" s="23"/>
      <c r="BF161" s="23"/>
      <c r="BG161" s="20"/>
      <c r="BH161" s="20"/>
      <c r="BI161" s="23"/>
      <c r="BJ161" s="20"/>
      <c r="BK161" s="20"/>
      <c r="BL161" s="23"/>
      <c r="BM161" s="21"/>
      <c r="BN161" s="180"/>
      <c r="BO161" s="24"/>
      <c r="BP161" s="21"/>
      <c r="BQ161" s="21"/>
      <c r="BR161" s="23"/>
      <c r="BS161" s="23"/>
      <c r="BT161" s="24"/>
      <c r="BU161" s="25"/>
    </row>
    <row r="162" spans="1:73" s="22" customFormat="1" ht="154.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3"/>
      <c r="P162" s="23"/>
      <c r="Q162" s="23"/>
      <c r="R162" s="23"/>
      <c r="S162" s="23"/>
      <c r="T162" s="23"/>
      <c r="U162" s="23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33"/>
      <c r="BE162" s="233"/>
      <c r="BF162" s="20"/>
      <c r="BG162" s="20"/>
      <c r="BH162" s="20"/>
      <c r="BI162" s="23"/>
      <c r="BJ162" s="20"/>
      <c r="BK162" s="20"/>
      <c r="BL162" s="23"/>
      <c r="BM162" s="21"/>
      <c r="BN162" s="180"/>
      <c r="BO162" s="24"/>
      <c r="BP162" s="21"/>
      <c r="BQ162" s="21"/>
      <c r="BR162" s="23"/>
      <c r="BS162" s="23"/>
      <c r="BT162" s="24"/>
      <c r="BU162" s="25"/>
    </row>
    <row r="163" spans="1:73" s="22" customFormat="1" ht="186.7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3"/>
      <c r="Q163" s="23"/>
      <c r="R163" s="23"/>
      <c r="S163" s="23"/>
      <c r="T163" s="23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33"/>
      <c r="BE163" s="233"/>
      <c r="BF163" s="20"/>
      <c r="BG163" s="20"/>
      <c r="BH163" s="20"/>
      <c r="BI163" s="23"/>
      <c r="BJ163" s="20"/>
      <c r="BK163" s="20"/>
      <c r="BL163" s="23"/>
      <c r="BM163" s="21"/>
      <c r="BN163" s="180"/>
      <c r="BO163" s="24"/>
      <c r="BP163" s="21"/>
      <c r="BQ163" s="21"/>
      <c r="BR163" s="23"/>
      <c r="BS163" s="23"/>
      <c r="BT163" s="24"/>
      <c r="BU163" s="25"/>
    </row>
    <row r="164" spans="1:73" s="22" customFormat="1" ht="177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3"/>
      <c r="P164" s="23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33"/>
      <c r="BE164" s="23"/>
      <c r="BF164" s="23"/>
      <c r="BG164" s="20"/>
      <c r="BH164" s="20"/>
      <c r="BI164" s="23"/>
      <c r="BJ164" s="20"/>
      <c r="BK164" s="20"/>
      <c r="BL164" s="23"/>
      <c r="BM164" s="21"/>
      <c r="BN164" s="180"/>
      <c r="BO164" s="24"/>
      <c r="BP164" s="21"/>
      <c r="BQ164" s="21"/>
      <c r="BR164" s="23"/>
      <c r="BS164" s="23"/>
      <c r="BT164" s="24"/>
      <c r="BU164" s="25"/>
    </row>
    <row r="165" spans="1:73" s="22" customFormat="1" ht="177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3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33"/>
      <c r="BE165" s="181"/>
      <c r="BF165" s="23"/>
      <c r="BG165" s="20"/>
      <c r="BH165" s="20"/>
      <c r="BI165" s="23"/>
      <c r="BJ165" s="20"/>
      <c r="BK165" s="20"/>
      <c r="BL165" s="23"/>
      <c r="BM165" s="21"/>
      <c r="BN165" s="180"/>
      <c r="BO165" s="24"/>
      <c r="BP165" s="21"/>
      <c r="BQ165" s="21"/>
      <c r="BR165" s="23"/>
      <c r="BS165" s="23"/>
      <c r="BT165" s="24"/>
      <c r="BU165" s="25"/>
    </row>
    <row r="166" spans="1:73" s="22" customFormat="1" ht="244.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3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82"/>
      <c r="BE166" s="23"/>
      <c r="BF166" s="23"/>
      <c r="BG166" s="20"/>
      <c r="BH166" s="20"/>
      <c r="BI166" s="23"/>
      <c r="BJ166" s="20"/>
      <c r="BK166" s="20"/>
      <c r="BL166" s="23"/>
      <c r="BM166" s="21"/>
      <c r="BN166" s="180"/>
      <c r="BO166" s="24"/>
      <c r="BP166" s="21"/>
      <c r="BQ166" s="21"/>
      <c r="BR166" s="23"/>
      <c r="BS166" s="23"/>
      <c r="BT166" s="24"/>
      <c r="BU166" s="25"/>
    </row>
    <row r="167" spans="1:73" s="22" customFormat="1" ht="244.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0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33"/>
      <c r="BE167" s="181"/>
      <c r="BF167" s="23"/>
      <c r="BG167" s="20"/>
      <c r="BH167" s="20"/>
      <c r="BI167" s="23"/>
      <c r="BJ167" s="20"/>
      <c r="BK167" s="20"/>
      <c r="BL167" s="23"/>
      <c r="BM167" s="21"/>
      <c r="BN167" s="180"/>
      <c r="BO167" s="24"/>
      <c r="BP167" s="21"/>
      <c r="BQ167" s="21"/>
      <c r="BR167" s="23"/>
      <c r="BS167" s="23"/>
      <c r="BT167" s="24"/>
      <c r="BU167" s="25"/>
    </row>
    <row r="168" spans="1:73" s="22" customFormat="1" ht="231.7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3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33"/>
      <c r="BE168" s="23"/>
      <c r="BF168" s="23"/>
      <c r="BG168" s="20"/>
      <c r="BH168" s="20"/>
      <c r="BI168" s="23"/>
      <c r="BJ168" s="20"/>
      <c r="BK168" s="20"/>
      <c r="BL168" s="23"/>
      <c r="BM168" s="21"/>
      <c r="BN168" s="180"/>
      <c r="BO168" s="24"/>
      <c r="BP168" s="21"/>
      <c r="BQ168" s="21"/>
      <c r="BR168" s="23"/>
      <c r="BS168" s="23"/>
      <c r="BT168" s="24"/>
      <c r="BU168" s="25"/>
    </row>
    <row r="169" spans="1:73" s="22" customFormat="1" ht="231.7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0"/>
      <c r="P169" s="20"/>
      <c r="Q169" s="20"/>
      <c r="R169" s="21"/>
      <c r="S169" s="20"/>
      <c r="T169" s="21"/>
      <c r="U169" s="20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0"/>
      <c r="AQ169" s="20"/>
      <c r="AR169" s="20"/>
      <c r="AS169" s="21"/>
      <c r="AT169" s="21"/>
      <c r="AU169" s="21"/>
      <c r="AV169" s="21"/>
      <c r="AW169" s="21"/>
      <c r="AX169" s="21"/>
      <c r="AY169" s="21"/>
      <c r="AZ169" s="21"/>
      <c r="BA169" s="21"/>
      <c r="BB169" s="20"/>
      <c r="BC169" s="20"/>
      <c r="BD169" s="20"/>
      <c r="BE169" s="233"/>
      <c r="BF169" s="20"/>
      <c r="BG169" s="20"/>
      <c r="BH169" s="20"/>
      <c r="BI169" s="23"/>
      <c r="BJ169" s="20"/>
      <c r="BK169" s="20"/>
      <c r="BL169" s="23"/>
      <c r="BM169" s="21"/>
      <c r="BN169" s="180"/>
      <c r="BO169" s="24"/>
      <c r="BP169" s="21"/>
      <c r="BQ169" s="21"/>
      <c r="BR169" s="23"/>
      <c r="BS169" s="23"/>
      <c r="BT169" s="24"/>
      <c r="BU169" s="25"/>
    </row>
    <row r="170" spans="1:73" s="22" customFormat="1" ht="159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0"/>
      <c r="P170" s="20"/>
      <c r="Q170" s="20"/>
      <c r="R170" s="21"/>
      <c r="S170" s="20"/>
      <c r="T170" s="21"/>
      <c r="U170" s="20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33"/>
      <c r="BE170" s="233"/>
      <c r="BF170" s="20"/>
      <c r="BG170" s="20"/>
      <c r="BH170" s="20"/>
      <c r="BI170" s="23"/>
      <c r="BJ170" s="20"/>
      <c r="BK170" s="20"/>
      <c r="BL170" s="23"/>
      <c r="BM170" s="21"/>
      <c r="BN170" s="180"/>
      <c r="BO170" s="24"/>
      <c r="BP170" s="21"/>
      <c r="BQ170" s="21"/>
      <c r="BR170" s="23"/>
      <c r="BS170" s="23"/>
      <c r="BT170" s="24"/>
      <c r="BU170" s="25"/>
    </row>
    <row r="171" spans="1:73" s="22" customFormat="1" ht="159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33"/>
      <c r="BE171" s="233"/>
      <c r="BF171" s="20"/>
      <c r="BG171" s="20"/>
      <c r="BH171" s="20"/>
      <c r="BI171" s="23"/>
      <c r="BJ171" s="20"/>
      <c r="BK171" s="20"/>
      <c r="BL171" s="23"/>
      <c r="BM171" s="21"/>
      <c r="BN171" s="180"/>
      <c r="BO171" s="24"/>
      <c r="BP171" s="21"/>
      <c r="BQ171" s="21"/>
      <c r="BR171" s="23"/>
      <c r="BS171" s="23"/>
      <c r="BT171" s="24"/>
      <c r="BU171" s="25"/>
    </row>
    <row r="172" spans="1:73" s="22" customFormat="1" ht="408.7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"/>
      <c r="AI172" s="20"/>
      <c r="AJ172" s="20"/>
      <c r="AK172" s="21"/>
      <c r="AL172" s="233"/>
      <c r="AM172" s="21"/>
      <c r="AN172" s="20"/>
      <c r="AO172" s="21"/>
      <c r="AP172" s="20"/>
      <c r="AQ172" s="21"/>
      <c r="AR172" s="21"/>
      <c r="AS172" s="21"/>
      <c r="AT172" s="233"/>
      <c r="AU172" s="21"/>
      <c r="AV172" s="21"/>
      <c r="AW172" s="21"/>
      <c r="AX172" s="21"/>
      <c r="AY172" s="21"/>
      <c r="AZ172" s="21"/>
      <c r="BA172" s="21"/>
      <c r="BB172" s="21"/>
      <c r="BC172" s="21"/>
      <c r="BD172" s="233"/>
      <c r="BE172" s="21"/>
      <c r="BF172" s="20"/>
      <c r="BG172" s="20"/>
      <c r="BH172" s="20"/>
      <c r="BI172" s="23"/>
      <c r="BJ172" s="20"/>
      <c r="BK172" s="20"/>
      <c r="BL172" s="23"/>
      <c r="BM172" s="21"/>
      <c r="BN172" s="180"/>
      <c r="BO172" s="24"/>
      <c r="BP172" s="21"/>
      <c r="BQ172" s="21"/>
      <c r="BR172" s="23"/>
      <c r="BS172" s="23"/>
      <c r="BT172" s="24"/>
      <c r="BU172" s="25"/>
    </row>
    <row r="173" spans="1:73" s="22" customFormat="1" ht="138.7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0"/>
      <c r="P173" s="20"/>
      <c r="Q173" s="21"/>
      <c r="R173" s="21"/>
      <c r="S173" s="21"/>
      <c r="T173" s="21"/>
      <c r="U173" s="20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180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33"/>
      <c r="BE173" s="233"/>
      <c r="BF173" s="20"/>
      <c r="BG173" s="20"/>
      <c r="BH173" s="20"/>
      <c r="BI173" s="23"/>
      <c r="BJ173" s="20"/>
      <c r="BK173" s="20"/>
      <c r="BL173" s="23"/>
      <c r="BM173" s="21"/>
      <c r="BN173" s="180"/>
      <c r="BO173" s="24"/>
      <c r="BP173" s="21"/>
      <c r="BQ173" s="21"/>
      <c r="BR173" s="23"/>
      <c r="BS173" s="23"/>
      <c r="BT173" s="24"/>
      <c r="BU173" s="25"/>
    </row>
    <row r="174" spans="1:73" s="22" customFormat="1" ht="138.7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180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33"/>
      <c r="BE174" s="233"/>
      <c r="BF174" s="20"/>
      <c r="BG174" s="20"/>
      <c r="BH174" s="20"/>
      <c r="BI174" s="23"/>
      <c r="BJ174" s="20"/>
      <c r="BK174" s="20"/>
      <c r="BL174" s="23"/>
      <c r="BM174" s="21"/>
      <c r="BN174" s="180"/>
      <c r="BO174" s="24"/>
      <c r="BP174" s="21"/>
      <c r="BQ174" s="21"/>
      <c r="BR174" s="23"/>
      <c r="BS174" s="23"/>
      <c r="BT174" s="24"/>
      <c r="BU174" s="25"/>
    </row>
    <row r="175" spans="1:73" s="22" customFormat="1" ht="138.7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180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33"/>
      <c r="BE175" s="233"/>
      <c r="BF175" s="20"/>
      <c r="BG175" s="20"/>
      <c r="BH175" s="20"/>
      <c r="BI175" s="23"/>
      <c r="BJ175" s="20"/>
      <c r="BK175" s="20"/>
      <c r="BL175" s="23"/>
      <c r="BM175" s="21"/>
      <c r="BN175" s="180"/>
      <c r="BO175" s="24"/>
      <c r="BP175" s="21"/>
      <c r="BQ175" s="21"/>
      <c r="BR175" s="23"/>
      <c r="BS175" s="23"/>
      <c r="BT175" s="24"/>
      <c r="BU175" s="25"/>
    </row>
    <row r="176" spans="1:73" s="22" customFormat="1" ht="138.7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180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33"/>
      <c r="BE176" s="233"/>
      <c r="BF176" s="20"/>
      <c r="BG176" s="20"/>
      <c r="BH176" s="20"/>
      <c r="BI176" s="23"/>
      <c r="BJ176" s="20"/>
      <c r="BK176" s="20"/>
      <c r="BL176" s="23"/>
      <c r="BM176" s="21"/>
      <c r="BN176" s="180"/>
      <c r="BO176" s="24"/>
      <c r="BP176" s="21"/>
      <c r="BQ176" s="21"/>
      <c r="BR176" s="23"/>
      <c r="BS176" s="23"/>
      <c r="BT176" s="24"/>
      <c r="BU176" s="25"/>
    </row>
    <row r="177" spans="1:73" s="22" customFormat="1" ht="138.7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180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33"/>
      <c r="BE177" s="233"/>
      <c r="BF177" s="20"/>
      <c r="BG177" s="20"/>
      <c r="BH177" s="20"/>
      <c r="BI177" s="23"/>
      <c r="BJ177" s="20"/>
      <c r="BK177" s="20"/>
      <c r="BL177" s="23"/>
      <c r="BM177" s="21"/>
      <c r="BN177" s="180"/>
      <c r="BO177" s="24"/>
      <c r="BP177" s="21"/>
      <c r="BQ177" s="21"/>
      <c r="BR177" s="23"/>
      <c r="BS177" s="23"/>
      <c r="BT177" s="24"/>
      <c r="BU177" s="25"/>
    </row>
    <row r="178" spans="1:73" s="22" customFormat="1" ht="282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0"/>
      <c r="AI178" s="21"/>
      <c r="AJ178" s="20"/>
      <c r="AK178" s="21"/>
      <c r="AL178" s="233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0"/>
      <c r="BC178" s="20"/>
      <c r="BD178" s="20"/>
      <c r="BE178" s="23"/>
      <c r="BF178" s="23"/>
      <c r="BG178" s="20"/>
      <c r="BH178" s="20"/>
      <c r="BI178" s="21"/>
      <c r="BJ178" s="20"/>
      <c r="BK178" s="23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37.2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33"/>
      <c r="BE179" s="23"/>
      <c r="BF179" s="23"/>
      <c r="BG179" s="20"/>
      <c r="BH179" s="20"/>
      <c r="BI179" s="23"/>
      <c r="BJ179" s="20"/>
      <c r="BK179" s="23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22.2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33"/>
      <c r="BE180" s="23"/>
      <c r="BF180" s="23"/>
      <c r="BG180" s="20"/>
      <c r="BH180" s="20"/>
      <c r="BI180" s="23"/>
      <c r="BJ180" s="20"/>
      <c r="BK180" s="23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22.2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32"/>
      <c r="N181" s="20"/>
      <c r="O181" s="20"/>
      <c r="P181" s="20"/>
      <c r="Q181" s="20"/>
      <c r="R181" s="20"/>
      <c r="S181" s="20"/>
      <c r="T181" s="20"/>
      <c r="U181" s="20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33"/>
      <c r="BE181" s="23"/>
      <c r="BF181" s="23"/>
      <c r="BG181" s="20"/>
      <c r="BH181" s="20"/>
      <c r="BI181" s="23"/>
      <c r="BJ181" s="20"/>
      <c r="BK181" s="23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22.2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33"/>
      <c r="BE182" s="23"/>
      <c r="BF182" s="23"/>
      <c r="BG182" s="20"/>
      <c r="BH182" s="20"/>
      <c r="BI182" s="23"/>
      <c r="BJ182" s="20"/>
      <c r="BK182" s="23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84.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33"/>
      <c r="BE183" s="21"/>
      <c r="BF183" s="21"/>
      <c r="BG183" s="20"/>
      <c r="BH183" s="20"/>
      <c r="BI183" s="23"/>
      <c r="BJ183" s="20"/>
      <c r="BK183" s="23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84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33"/>
      <c r="BE184" s="23"/>
      <c r="BF184" s="23"/>
      <c r="BG184" s="20"/>
      <c r="BH184" s="20"/>
      <c r="BI184" s="23"/>
      <c r="BJ184" s="20"/>
      <c r="BK184" s="23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409.6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3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33"/>
      <c r="BE185" s="23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204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0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33"/>
      <c r="BE186" s="20"/>
      <c r="BF186" s="20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201.7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3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180"/>
      <c r="AM187" s="21"/>
      <c r="AN187" s="21"/>
      <c r="AO187" s="21"/>
      <c r="AP187" s="21"/>
      <c r="AQ187" s="21"/>
      <c r="AR187" s="21"/>
      <c r="AS187" s="21"/>
      <c r="AT187" s="180"/>
      <c r="AU187" s="21"/>
      <c r="AV187" s="180"/>
      <c r="AW187" s="21"/>
      <c r="AX187" s="21"/>
      <c r="AY187" s="21"/>
      <c r="AZ187" s="21"/>
      <c r="BA187" s="21"/>
      <c r="BB187" s="21"/>
      <c r="BC187" s="21"/>
      <c r="BD187" s="233"/>
      <c r="BE187" s="23"/>
      <c r="BF187" s="23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409.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0"/>
      <c r="AI188" s="21"/>
      <c r="AJ188" s="21"/>
      <c r="AK188" s="21"/>
      <c r="AL188" s="233"/>
      <c r="AM188" s="21"/>
      <c r="AN188" s="20"/>
      <c r="AO188" s="21"/>
      <c r="AP188" s="21"/>
      <c r="AQ188" s="21"/>
      <c r="AR188" s="21"/>
      <c r="AS188" s="21"/>
      <c r="AT188" s="233"/>
      <c r="AU188" s="21"/>
      <c r="AV188" s="180"/>
      <c r="AW188" s="21"/>
      <c r="AX188" s="21"/>
      <c r="AY188" s="21"/>
      <c r="AZ188" s="21"/>
      <c r="BA188" s="21"/>
      <c r="BB188" s="21"/>
      <c r="BC188" s="21"/>
      <c r="BD188" s="233"/>
      <c r="BE188" s="21"/>
      <c r="BF188" s="21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52.2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180"/>
      <c r="AM189" s="21"/>
      <c r="AN189" s="21"/>
      <c r="AO189" s="21"/>
      <c r="AP189" s="21"/>
      <c r="AQ189" s="21"/>
      <c r="AR189" s="21"/>
      <c r="AS189" s="21"/>
      <c r="AT189" s="180"/>
      <c r="AU189" s="21"/>
      <c r="AV189" s="180"/>
      <c r="AW189" s="21"/>
      <c r="AX189" s="21"/>
      <c r="AY189" s="21"/>
      <c r="AZ189" s="21"/>
      <c r="BA189" s="21"/>
      <c r="BB189" s="21"/>
      <c r="BC189" s="21"/>
      <c r="BD189" s="233"/>
      <c r="BE189" s="181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52.2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180"/>
      <c r="AM190" s="21"/>
      <c r="AN190" s="21"/>
      <c r="AO190" s="21"/>
      <c r="AP190" s="21"/>
      <c r="AQ190" s="21"/>
      <c r="AR190" s="21"/>
      <c r="AS190" s="21"/>
      <c r="AT190" s="180"/>
      <c r="AU190" s="21"/>
      <c r="AV190" s="180"/>
      <c r="AW190" s="21"/>
      <c r="AX190" s="21"/>
      <c r="AY190" s="21"/>
      <c r="AZ190" s="21"/>
      <c r="BA190" s="21"/>
      <c r="BB190" s="21"/>
      <c r="BC190" s="21"/>
      <c r="BD190" s="233"/>
      <c r="BE190" s="181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52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180"/>
      <c r="AM191" s="21"/>
      <c r="AN191" s="21"/>
      <c r="AO191" s="21"/>
      <c r="AP191" s="21"/>
      <c r="AQ191" s="21"/>
      <c r="AR191" s="21"/>
      <c r="AS191" s="21"/>
      <c r="AT191" s="180"/>
      <c r="AU191" s="21"/>
      <c r="AV191" s="180"/>
      <c r="AW191" s="21"/>
      <c r="AX191" s="21"/>
      <c r="AY191" s="21"/>
      <c r="AZ191" s="21"/>
      <c r="BA191" s="21"/>
      <c r="BB191" s="21"/>
      <c r="BC191" s="21"/>
      <c r="BD191" s="233"/>
      <c r="BE191" s="181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52.2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180"/>
      <c r="AM192" s="21"/>
      <c r="AN192" s="21"/>
      <c r="AO192" s="21"/>
      <c r="AP192" s="21"/>
      <c r="AQ192" s="21"/>
      <c r="AR192" s="21"/>
      <c r="AS192" s="21"/>
      <c r="AT192" s="180"/>
      <c r="AU192" s="21"/>
      <c r="AV192" s="180"/>
      <c r="AW192" s="21"/>
      <c r="AX192" s="21"/>
      <c r="AY192" s="21"/>
      <c r="AZ192" s="21"/>
      <c r="BA192" s="21"/>
      <c r="BB192" s="21"/>
      <c r="BC192" s="21"/>
      <c r="BD192" s="233"/>
      <c r="BE192" s="181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52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180"/>
      <c r="AM193" s="21"/>
      <c r="AN193" s="21"/>
      <c r="AO193" s="21"/>
      <c r="AP193" s="21"/>
      <c r="AQ193" s="21"/>
      <c r="AR193" s="21"/>
      <c r="AS193" s="21"/>
      <c r="AT193" s="180"/>
      <c r="AU193" s="21"/>
      <c r="AV193" s="180"/>
      <c r="AW193" s="21"/>
      <c r="AX193" s="21"/>
      <c r="AY193" s="21"/>
      <c r="AZ193" s="21"/>
      <c r="BA193" s="21"/>
      <c r="BB193" s="21"/>
      <c r="BC193" s="21"/>
      <c r="BD193" s="233"/>
      <c r="BE193" s="181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409.6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0"/>
      <c r="AI194" s="21"/>
      <c r="AJ194" s="21"/>
      <c r="AK194" s="21"/>
      <c r="AL194" s="233"/>
      <c r="AM194" s="21"/>
      <c r="AN194" s="21"/>
      <c r="AO194" s="21"/>
      <c r="AP194" s="21"/>
      <c r="AQ194" s="21"/>
      <c r="AR194" s="21"/>
      <c r="AS194" s="21"/>
      <c r="AT194" s="233"/>
      <c r="AU194" s="21"/>
      <c r="AV194" s="233"/>
      <c r="AW194" s="23"/>
      <c r="AX194" s="21"/>
      <c r="AY194" s="21"/>
      <c r="AZ194" s="21"/>
      <c r="BA194" s="21"/>
      <c r="BB194" s="21"/>
      <c r="BC194" s="21"/>
      <c r="BD194" s="233"/>
      <c r="BE194" s="21"/>
      <c r="BF194" s="21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52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3"/>
      <c r="AJ195" s="20"/>
      <c r="AK195" s="21"/>
      <c r="AL195" s="233"/>
      <c r="AM195" s="23"/>
      <c r="AN195" s="20"/>
      <c r="AO195" s="21"/>
      <c r="AP195" s="21"/>
      <c r="AQ195" s="21"/>
      <c r="AR195" s="21"/>
      <c r="AS195" s="21"/>
      <c r="AT195" s="233"/>
      <c r="AU195" s="23"/>
      <c r="AV195" s="233"/>
      <c r="AW195" s="23"/>
      <c r="AX195" s="21"/>
      <c r="AY195" s="21"/>
      <c r="AZ195" s="21"/>
      <c r="BA195" s="21"/>
      <c r="BB195" s="21"/>
      <c r="BC195" s="21"/>
      <c r="BD195" s="233"/>
      <c r="BE195" s="23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52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0"/>
      <c r="AI196" s="23"/>
      <c r="AJ196" s="20"/>
      <c r="AK196" s="21"/>
      <c r="AL196" s="233"/>
      <c r="AM196" s="23"/>
      <c r="AN196" s="20"/>
      <c r="AO196" s="21"/>
      <c r="AP196" s="21"/>
      <c r="AQ196" s="21"/>
      <c r="AR196" s="21"/>
      <c r="AS196" s="21"/>
      <c r="AT196" s="233"/>
      <c r="AU196" s="23"/>
      <c r="AV196" s="233"/>
      <c r="AW196" s="23"/>
      <c r="AX196" s="21"/>
      <c r="AY196" s="21"/>
      <c r="AZ196" s="21"/>
      <c r="BA196" s="21"/>
      <c r="BB196" s="21"/>
      <c r="BC196" s="21"/>
      <c r="BD196" s="233"/>
      <c r="BE196" s="23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52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0"/>
      <c r="AI197" s="23"/>
      <c r="AJ197" s="20"/>
      <c r="AK197" s="21"/>
      <c r="AL197" s="233"/>
      <c r="AM197" s="23"/>
      <c r="AN197" s="20"/>
      <c r="AO197" s="21"/>
      <c r="AP197" s="21"/>
      <c r="AQ197" s="21"/>
      <c r="AR197" s="21"/>
      <c r="AS197" s="21"/>
      <c r="AT197" s="233"/>
      <c r="AU197" s="23"/>
      <c r="AV197" s="233"/>
      <c r="AW197" s="23"/>
      <c r="AX197" s="21"/>
      <c r="AY197" s="21"/>
      <c r="AZ197" s="21"/>
      <c r="BA197" s="21"/>
      <c r="BB197" s="21"/>
      <c r="BC197" s="21"/>
      <c r="BD197" s="233"/>
      <c r="BE197" s="23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52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0"/>
      <c r="AI198" s="23"/>
      <c r="AJ198" s="20"/>
      <c r="AK198" s="21"/>
      <c r="AL198" s="233"/>
      <c r="AM198" s="23"/>
      <c r="AN198" s="20"/>
      <c r="AO198" s="21"/>
      <c r="AP198" s="21"/>
      <c r="AQ198" s="21"/>
      <c r="AR198" s="21"/>
      <c r="AS198" s="21"/>
      <c r="AT198" s="233"/>
      <c r="AU198" s="23"/>
      <c r="AV198" s="233"/>
      <c r="AW198" s="23"/>
      <c r="AX198" s="21"/>
      <c r="AY198" s="21"/>
      <c r="AZ198" s="21"/>
      <c r="BA198" s="21"/>
      <c r="BB198" s="21"/>
      <c r="BC198" s="21"/>
      <c r="BD198" s="233"/>
      <c r="BE198" s="23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349.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0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0"/>
      <c r="AI199" s="23"/>
      <c r="AJ199" s="23"/>
      <c r="AK199" s="21"/>
      <c r="AL199" s="233"/>
      <c r="AM199" s="20"/>
      <c r="AN199" s="20"/>
      <c r="AO199" s="21"/>
      <c r="AP199" s="21"/>
      <c r="AQ199" s="21"/>
      <c r="AR199" s="21"/>
      <c r="AS199" s="21"/>
      <c r="AT199" s="233"/>
      <c r="AU199" s="23"/>
      <c r="AV199" s="233"/>
      <c r="AW199" s="20"/>
      <c r="AX199" s="21"/>
      <c r="AY199" s="21"/>
      <c r="AZ199" s="21"/>
      <c r="BA199" s="21"/>
      <c r="BB199" s="21"/>
      <c r="BC199" s="21"/>
      <c r="BD199" s="233"/>
      <c r="BE199" s="23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237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0"/>
      <c r="P200" s="20"/>
      <c r="Q200" s="23"/>
      <c r="R200" s="23"/>
      <c r="S200" s="20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33"/>
      <c r="BE200" s="181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409.6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0"/>
      <c r="BC201" s="20"/>
      <c r="BD201" s="233"/>
      <c r="BE201" s="23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80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33"/>
      <c r="BE202" s="21"/>
      <c r="BF202" s="21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80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33"/>
      <c r="BE203" s="181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80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33"/>
      <c r="BE204" s="21"/>
      <c r="BF204" s="20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80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33"/>
      <c r="BE205" s="181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409.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33"/>
      <c r="BE206" s="21"/>
      <c r="BF206" s="21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44.7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33"/>
      <c r="BE207" s="181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336.7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0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33"/>
      <c r="BE208" s="181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2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0"/>
      <c r="BC209" s="20"/>
      <c r="BD209" s="20"/>
      <c r="BE209" s="181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22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33"/>
      <c r="BE210" s="181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229.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33"/>
      <c r="BE211" s="21"/>
      <c r="BF211" s="21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52.2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180"/>
      <c r="AM212" s="21"/>
      <c r="AN212" s="21"/>
      <c r="AO212" s="21"/>
      <c r="AP212" s="21"/>
      <c r="AQ212" s="21"/>
      <c r="AR212" s="21"/>
      <c r="AS212" s="21"/>
      <c r="AT212" s="180"/>
      <c r="AU212" s="21"/>
      <c r="AV212" s="21"/>
      <c r="AW212" s="21"/>
      <c r="AX212" s="21"/>
      <c r="AY212" s="21"/>
      <c r="AZ212" s="21"/>
      <c r="BA212" s="21"/>
      <c r="BB212" s="21"/>
      <c r="BC212" s="21"/>
      <c r="BD212" s="233"/>
      <c r="BE212" s="181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249.7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0"/>
      <c r="AI213" s="23"/>
      <c r="AJ213" s="23"/>
      <c r="AK213" s="21"/>
      <c r="AL213" s="233"/>
      <c r="AM213" s="23"/>
      <c r="AN213" s="20"/>
      <c r="AO213" s="21"/>
      <c r="AP213" s="21"/>
      <c r="AQ213" s="21"/>
      <c r="AR213" s="21"/>
      <c r="AS213" s="21"/>
      <c r="AT213" s="233"/>
      <c r="AU213" s="23"/>
      <c r="AV213" s="21"/>
      <c r="AW213" s="21"/>
      <c r="AX213" s="21"/>
      <c r="AY213" s="21"/>
      <c r="AZ213" s="21"/>
      <c r="BA213" s="21"/>
      <c r="BB213" s="21"/>
      <c r="BC213" s="21"/>
      <c r="BD213" s="233"/>
      <c r="BE213" s="21"/>
      <c r="BF213" s="21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249.7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0"/>
      <c r="AI214" s="23"/>
      <c r="AJ214" s="23"/>
      <c r="AK214" s="21"/>
      <c r="AL214" s="233"/>
      <c r="AM214" s="23"/>
      <c r="AN214" s="20"/>
      <c r="AO214" s="21"/>
      <c r="AP214" s="21"/>
      <c r="AQ214" s="21"/>
      <c r="AR214" s="21"/>
      <c r="AS214" s="21"/>
      <c r="AT214" s="233"/>
      <c r="AU214" s="23"/>
      <c r="AV214" s="21"/>
      <c r="AW214" s="21"/>
      <c r="AX214" s="21"/>
      <c r="AY214" s="21"/>
      <c r="AZ214" s="21"/>
      <c r="BA214" s="21"/>
      <c r="BB214" s="21"/>
      <c r="BC214" s="21"/>
      <c r="BD214" s="233"/>
      <c r="BE214" s="181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234.7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33"/>
      <c r="BE215" s="21"/>
      <c r="BF215" s="21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47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33"/>
      <c r="BE216" s="181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409.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33"/>
      <c r="BE217" s="21"/>
      <c r="BF217" s="21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52.2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33"/>
      <c r="BE218" s="181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409.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33"/>
      <c r="BE219" s="21"/>
      <c r="BF219" s="21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44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33"/>
      <c r="BE220" s="181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41.7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33"/>
      <c r="BE221" s="21"/>
      <c r="BF221" s="20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41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33"/>
      <c r="BE222" s="181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201.7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0"/>
      <c r="BC223" s="20"/>
      <c r="BD223" s="233"/>
      <c r="BE223" s="21"/>
      <c r="BF223" s="21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24.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33"/>
      <c r="BE224" s="181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24.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33"/>
      <c r="BE225" s="181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59.7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33"/>
      <c r="BE226" s="21"/>
      <c r="BF226" s="21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59.7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33"/>
      <c r="BE227" s="181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409.6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33"/>
      <c r="BE228" s="21"/>
      <c r="BF228" s="21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41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33"/>
      <c r="BE229" s="181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237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33"/>
      <c r="BE230" s="21"/>
      <c r="BF230" s="21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74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33"/>
      <c r="BE231" s="181"/>
      <c r="BF231" s="20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59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0"/>
      <c r="BC232" s="20"/>
      <c r="BD232" s="233"/>
      <c r="BE232" s="21"/>
      <c r="BF232" s="21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59.7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33"/>
      <c r="BE233" s="181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59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33"/>
      <c r="BE234" s="181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249.7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3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33"/>
      <c r="BE235" s="23"/>
      <c r="BF235" s="23"/>
      <c r="BG235" s="20"/>
      <c r="BH235" s="20"/>
      <c r="BI235" s="23"/>
      <c r="BJ235" s="20"/>
      <c r="BK235" s="23"/>
      <c r="BL235" s="20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227.2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0"/>
      <c r="AQ236" s="23"/>
      <c r="AR236" s="20"/>
      <c r="AS236" s="21"/>
      <c r="AT236" s="21"/>
      <c r="AU236" s="21"/>
      <c r="AV236" s="21"/>
      <c r="AW236" s="21"/>
      <c r="AX236" s="21"/>
      <c r="AY236" s="21"/>
      <c r="AZ236" s="21"/>
      <c r="BA236" s="21"/>
      <c r="BB236" s="20"/>
      <c r="BC236" s="21"/>
      <c r="BD236" s="233"/>
      <c r="BE236" s="21"/>
      <c r="BF236" s="21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50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0"/>
      <c r="P237" s="20"/>
      <c r="Q237" s="20"/>
      <c r="R237" s="20"/>
      <c r="S237" s="20"/>
      <c r="T237" s="20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0"/>
      <c r="AQ237" s="23"/>
      <c r="AR237" s="20"/>
      <c r="AS237" s="21"/>
      <c r="AT237" s="21"/>
      <c r="AU237" s="21"/>
      <c r="AV237" s="21"/>
      <c r="AW237" s="21"/>
      <c r="AX237" s="21"/>
      <c r="AY237" s="21"/>
      <c r="AZ237" s="21"/>
      <c r="BA237" s="21"/>
      <c r="BB237" s="20"/>
      <c r="BC237" s="20"/>
      <c r="BD237" s="233"/>
      <c r="BE237" s="181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42.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0"/>
      <c r="AQ238" s="23"/>
      <c r="AR238" s="20"/>
      <c r="AS238" s="21"/>
      <c r="AT238" s="21"/>
      <c r="AU238" s="21"/>
      <c r="AV238" s="21"/>
      <c r="AW238" s="21"/>
      <c r="AX238" s="21"/>
      <c r="AY238" s="21"/>
      <c r="AZ238" s="21"/>
      <c r="BA238" s="21"/>
      <c r="BB238" s="20"/>
      <c r="BC238" s="20"/>
      <c r="BD238" s="233"/>
      <c r="BE238" s="181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59.7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33"/>
      <c r="AU239" s="20"/>
      <c r="AV239" s="21"/>
      <c r="AW239" s="21"/>
      <c r="AX239" s="21"/>
      <c r="AY239" s="21"/>
      <c r="AZ239" s="21"/>
      <c r="BA239" s="21"/>
      <c r="BB239" s="21"/>
      <c r="BC239" s="21"/>
      <c r="BD239" s="233"/>
      <c r="BE239" s="181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59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42"/>
      <c r="N240" s="20"/>
      <c r="O240" s="20"/>
      <c r="P240" s="20"/>
      <c r="Q240" s="20"/>
      <c r="R240" s="20"/>
      <c r="S240" s="20"/>
      <c r="T240" s="20"/>
      <c r="U240" s="20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33"/>
      <c r="BE240" s="181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59.7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43"/>
      <c r="N241" s="20"/>
      <c r="O241" s="20"/>
      <c r="P241" s="20"/>
      <c r="Q241" s="20"/>
      <c r="R241" s="20"/>
      <c r="S241" s="20"/>
      <c r="T241" s="20"/>
      <c r="U241" s="20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33"/>
      <c r="BE241" s="181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409.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33"/>
      <c r="BE242" s="21"/>
      <c r="BF242" s="21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56.7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33"/>
      <c r="BE243" s="181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409.6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33"/>
      <c r="BE244" s="21"/>
      <c r="BF244" s="21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52.2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33"/>
      <c r="BE245" s="181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209.2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33"/>
      <c r="BE246" s="21"/>
      <c r="BF246" s="21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209.2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180"/>
      <c r="AM247" s="21"/>
      <c r="AN247" s="21"/>
      <c r="AO247" s="21"/>
      <c r="AP247" s="21"/>
      <c r="AQ247" s="21"/>
      <c r="AR247" s="21"/>
      <c r="AS247" s="21"/>
      <c r="AT247" s="180"/>
      <c r="AU247" s="21"/>
      <c r="AV247" s="21"/>
      <c r="AW247" s="21"/>
      <c r="AX247" s="21"/>
      <c r="AY247" s="21"/>
      <c r="AZ247" s="21"/>
      <c r="BA247" s="21"/>
      <c r="BB247" s="21"/>
      <c r="BC247" s="21"/>
      <c r="BD247" s="233"/>
      <c r="BE247" s="181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89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0"/>
      <c r="AI248" s="23"/>
      <c r="AJ248" s="23"/>
      <c r="AK248" s="21"/>
      <c r="AL248" s="233"/>
      <c r="AM248" s="20"/>
      <c r="AN248" s="20"/>
      <c r="AO248" s="21"/>
      <c r="AP248" s="21"/>
      <c r="AQ248" s="21"/>
      <c r="AR248" s="21"/>
      <c r="AS248" s="21"/>
      <c r="AT248" s="233"/>
      <c r="AU248" s="23"/>
      <c r="AV248" s="21"/>
      <c r="AW248" s="21"/>
      <c r="AX248" s="21"/>
      <c r="AY248" s="21"/>
      <c r="AZ248" s="21"/>
      <c r="BA248" s="21"/>
      <c r="BB248" s="21"/>
      <c r="BC248" s="21"/>
      <c r="BD248" s="233"/>
      <c r="BE248" s="21"/>
      <c r="BF248" s="21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89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0"/>
      <c r="AI249" s="23"/>
      <c r="AJ249" s="23"/>
      <c r="AK249" s="21"/>
      <c r="AL249" s="233"/>
      <c r="AM249" s="20"/>
      <c r="AN249" s="20"/>
      <c r="AO249" s="21"/>
      <c r="AP249" s="21"/>
      <c r="AQ249" s="21"/>
      <c r="AR249" s="21"/>
      <c r="AS249" s="21"/>
      <c r="AT249" s="233"/>
      <c r="AU249" s="23"/>
      <c r="AV249" s="21"/>
      <c r="AW249" s="21"/>
      <c r="AX249" s="21"/>
      <c r="AY249" s="21"/>
      <c r="AZ249" s="21"/>
      <c r="BA249" s="21"/>
      <c r="BB249" s="21"/>
      <c r="BC249" s="21"/>
      <c r="BD249" s="233"/>
      <c r="BE249" s="23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204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33"/>
      <c r="BE250" s="21"/>
      <c r="BF250" s="21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47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33"/>
      <c r="BE251" s="181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52.2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0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33"/>
      <c r="BE252" s="181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92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33"/>
      <c r="O253" s="20"/>
      <c r="P253" s="20"/>
      <c r="Q253" s="20"/>
      <c r="R253" s="20"/>
      <c r="S253" s="20"/>
      <c r="T253" s="20"/>
      <c r="U253" s="20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33"/>
      <c r="BE253" s="181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92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33"/>
      <c r="O254" s="20"/>
      <c r="P254" s="20"/>
      <c r="Q254" s="20"/>
      <c r="R254" s="20"/>
      <c r="S254" s="20"/>
      <c r="T254" s="20"/>
      <c r="U254" s="20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33"/>
      <c r="BE254" s="181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409.6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0"/>
      <c r="AI255" s="21"/>
      <c r="AJ255" s="21"/>
      <c r="AK255" s="21"/>
      <c r="AL255" s="233"/>
      <c r="AM255" s="21"/>
      <c r="AN255" s="21"/>
      <c r="AO255" s="21"/>
      <c r="AP255" s="21"/>
      <c r="AQ255" s="21"/>
      <c r="AR255" s="21"/>
      <c r="AS255" s="21"/>
      <c r="AT255" s="233"/>
      <c r="AU255" s="21"/>
      <c r="AV255" s="21"/>
      <c r="AW255" s="21"/>
      <c r="AX255" s="21"/>
      <c r="AY255" s="21"/>
      <c r="AZ255" s="21"/>
      <c r="BA255" s="21"/>
      <c r="BB255" s="21"/>
      <c r="BC255" s="21"/>
      <c r="BD255" s="233"/>
      <c r="BE255" s="21"/>
      <c r="BF255" s="21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92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33"/>
      <c r="BE256" s="181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92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33"/>
      <c r="BE257" s="181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92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33"/>
      <c r="BE258" s="181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92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33"/>
      <c r="BE259" s="181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92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33"/>
      <c r="BE260" s="21"/>
      <c r="BF260" s="21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92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33"/>
      <c r="BE261" s="181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92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33"/>
      <c r="O262" s="20"/>
      <c r="P262" s="20"/>
      <c r="Q262" s="20"/>
      <c r="R262" s="20"/>
      <c r="S262" s="20"/>
      <c r="T262" s="20"/>
      <c r="U262" s="20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33"/>
      <c r="BE262" s="181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92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33"/>
      <c r="BE263" s="21"/>
      <c r="BF263" s="20"/>
      <c r="BG263" s="20"/>
      <c r="BH263" s="20"/>
      <c r="BI263" s="23"/>
      <c r="BJ263" s="20"/>
      <c r="BK263" s="21"/>
      <c r="BL263" s="21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92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33"/>
      <c r="BE264" s="181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92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0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33"/>
      <c r="BE265" s="181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409.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0"/>
      <c r="AI266" s="21"/>
      <c r="AJ266" s="21"/>
      <c r="AK266" s="21"/>
      <c r="AL266" s="233"/>
      <c r="AM266" s="21"/>
      <c r="AN266" s="20"/>
      <c r="AO266" s="21"/>
      <c r="AP266" s="21"/>
      <c r="AQ266" s="21"/>
      <c r="AR266" s="21"/>
      <c r="AS266" s="21"/>
      <c r="AT266" s="233"/>
      <c r="AU266" s="21"/>
      <c r="AV266" s="21"/>
      <c r="AW266" s="21"/>
      <c r="AX266" s="21"/>
      <c r="AY266" s="21"/>
      <c r="AZ266" s="21"/>
      <c r="BA266" s="21"/>
      <c r="BB266" s="21"/>
      <c r="BC266" s="21"/>
      <c r="BD266" s="233"/>
      <c r="BE266" s="21"/>
      <c r="BF266" s="21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92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33"/>
      <c r="BE267" s="181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92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33"/>
      <c r="BE268" s="181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92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33"/>
      <c r="BE269" s="181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92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33"/>
      <c r="BE270" s="181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92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33"/>
      <c r="O271" s="20"/>
      <c r="P271" s="20"/>
      <c r="Q271" s="20"/>
      <c r="R271" s="20"/>
      <c r="S271" s="20"/>
      <c r="T271" s="20"/>
      <c r="U271" s="20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33"/>
      <c r="BE271" s="181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92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33"/>
      <c r="O272" s="20"/>
      <c r="P272" s="20"/>
      <c r="Q272" s="20"/>
      <c r="R272" s="20"/>
      <c r="S272" s="20"/>
      <c r="T272" s="20"/>
      <c r="U272" s="20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33"/>
      <c r="BE272" s="181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92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33"/>
      <c r="AM273" s="21"/>
      <c r="AN273" s="20"/>
      <c r="AO273" s="21"/>
      <c r="AP273" s="21"/>
      <c r="AQ273" s="21"/>
      <c r="AR273" s="21"/>
      <c r="AS273" s="21"/>
      <c r="AT273" s="233"/>
      <c r="AU273" s="21"/>
      <c r="AV273" s="21"/>
      <c r="AW273" s="21"/>
      <c r="AX273" s="21"/>
      <c r="AY273" s="21"/>
      <c r="AZ273" s="21"/>
      <c r="BA273" s="21"/>
      <c r="BB273" s="21"/>
      <c r="BC273" s="21"/>
      <c r="BD273" s="233"/>
      <c r="BE273" s="21"/>
      <c r="BF273" s="21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92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33"/>
      <c r="BE274" s="181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92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0"/>
      <c r="P275" s="20"/>
      <c r="Q275" s="20"/>
      <c r="R275" s="20"/>
      <c r="S275" s="20"/>
      <c r="T275" s="20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33"/>
      <c r="BE275" s="181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92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33"/>
      <c r="BE276" s="181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92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33"/>
      <c r="O277" s="20"/>
      <c r="P277" s="20"/>
      <c r="Q277" s="20"/>
      <c r="R277" s="20"/>
      <c r="S277" s="20"/>
      <c r="T277" s="20"/>
      <c r="U277" s="20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33"/>
      <c r="BE277" s="181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92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33"/>
      <c r="O278" s="20"/>
      <c r="P278" s="20"/>
      <c r="Q278" s="20"/>
      <c r="R278" s="20"/>
      <c r="S278" s="20"/>
      <c r="T278" s="20"/>
      <c r="U278" s="20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33"/>
      <c r="BE278" s="181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92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33"/>
      <c r="O279" s="20"/>
      <c r="P279" s="20"/>
      <c r="Q279" s="20"/>
      <c r="R279" s="20"/>
      <c r="S279" s="20"/>
      <c r="T279" s="20"/>
      <c r="U279" s="20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33"/>
      <c r="BE279" s="181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209.2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3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33"/>
      <c r="BE280" s="23"/>
      <c r="BF280" s="23"/>
      <c r="BG280" s="20"/>
      <c r="BH280" s="20"/>
      <c r="BI280" s="23"/>
      <c r="BJ280" s="20"/>
      <c r="BK280" s="23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62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0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33"/>
      <c r="BE281" s="23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51.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0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33"/>
      <c r="BE282" s="23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214.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3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33"/>
      <c r="BE283" s="23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409.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3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0"/>
      <c r="AI284" s="23"/>
      <c r="AJ284" s="20"/>
      <c r="AK284" s="21"/>
      <c r="AL284" s="233"/>
      <c r="AM284" s="23"/>
      <c r="AN284" s="20"/>
      <c r="AO284" s="21"/>
      <c r="AP284" s="21"/>
      <c r="AQ284" s="21"/>
      <c r="AR284" s="21"/>
      <c r="AS284" s="21"/>
      <c r="AT284" s="233"/>
      <c r="AU284" s="23"/>
      <c r="AV284" s="21"/>
      <c r="AW284" s="21"/>
      <c r="AX284" s="21"/>
      <c r="AY284" s="21"/>
      <c r="AZ284" s="21"/>
      <c r="BA284" s="21"/>
      <c r="BB284" s="21"/>
      <c r="BC284" s="21"/>
      <c r="BD284" s="233"/>
      <c r="BE284" s="23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26.7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3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33"/>
      <c r="BE285" s="181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26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3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33"/>
      <c r="BE286" s="181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26.7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66"/>
      <c r="M287" s="66"/>
      <c r="N287" s="66"/>
      <c r="O287" s="28"/>
      <c r="P287" s="66"/>
      <c r="Q287" s="66"/>
      <c r="R287" s="66"/>
      <c r="S287" s="66"/>
      <c r="T287" s="66"/>
      <c r="U287" s="28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33"/>
      <c r="BE287" s="181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26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3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33"/>
      <c r="BE288" s="181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239.2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3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33"/>
      <c r="BE289" s="23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54.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0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180"/>
      <c r="AM290" s="21"/>
      <c r="AN290" s="21"/>
      <c r="AO290" s="21"/>
      <c r="AP290" s="21"/>
      <c r="AQ290" s="21"/>
      <c r="AR290" s="21"/>
      <c r="AS290" s="21"/>
      <c r="AT290" s="180"/>
      <c r="AU290" s="21"/>
      <c r="AV290" s="21"/>
      <c r="AW290" s="21"/>
      <c r="AX290" s="21"/>
      <c r="AY290" s="21"/>
      <c r="AZ290" s="21"/>
      <c r="BA290" s="21"/>
      <c r="BB290" s="21"/>
      <c r="BC290" s="21"/>
      <c r="BD290" s="233"/>
      <c r="BE290" s="181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219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0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0"/>
      <c r="AI291" s="23"/>
      <c r="AJ291" s="23"/>
      <c r="AK291" s="21"/>
      <c r="AL291" s="233"/>
      <c r="AM291" s="20"/>
      <c r="AN291" s="20"/>
      <c r="AO291" s="21"/>
      <c r="AP291" s="21"/>
      <c r="AQ291" s="21"/>
      <c r="AR291" s="21"/>
      <c r="AS291" s="21"/>
      <c r="AT291" s="233"/>
      <c r="AU291" s="23"/>
      <c r="AV291" s="21"/>
      <c r="AW291" s="21"/>
      <c r="AX291" s="21"/>
      <c r="AY291" s="21"/>
      <c r="AZ291" s="21"/>
      <c r="BA291" s="21"/>
      <c r="BB291" s="21"/>
      <c r="BC291" s="21"/>
      <c r="BD291" s="233"/>
      <c r="BE291" s="23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409.6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0"/>
      <c r="AI292" s="21"/>
      <c r="AJ292" s="21"/>
      <c r="AK292" s="21"/>
      <c r="AL292" s="233"/>
      <c r="AM292" s="21"/>
      <c r="AN292" s="21"/>
      <c r="AO292" s="21"/>
      <c r="AP292" s="21"/>
      <c r="AQ292" s="21"/>
      <c r="AR292" s="21"/>
      <c r="AS292" s="21"/>
      <c r="AT292" s="233"/>
      <c r="AU292" s="21"/>
      <c r="AV292" s="21"/>
      <c r="AW292" s="21"/>
      <c r="AX292" s="21"/>
      <c r="AY292" s="21"/>
      <c r="AZ292" s="21"/>
      <c r="BA292" s="21"/>
      <c r="BB292" s="21"/>
      <c r="BC292" s="21"/>
      <c r="BD292" s="233"/>
      <c r="BE292" s="21"/>
      <c r="BF292" s="21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62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33"/>
      <c r="BE293" s="23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51.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33"/>
      <c r="BE294" s="181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36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33"/>
      <c r="BE295" s="23"/>
      <c r="BF295" s="23"/>
      <c r="BG295" s="20"/>
      <c r="BH295" s="20"/>
      <c r="BI295" s="23"/>
      <c r="BJ295" s="20"/>
      <c r="BK295" s="23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49.2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33"/>
      <c r="BE296" s="181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211.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0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33"/>
      <c r="BE297" s="181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214.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33"/>
      <c r="O298" s="23"/>
      <c r="P298" s="20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33"/>
      <c r="BE298" s="181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89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3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0"/>
      <c r="BC299" s="20"/>
      <c r="BD299" s="233"/>
      <c r="BE299" s="23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94.2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33"/>
      <c r="AU300" s="20"/>
      <c r="AV300" s="21"/>
      <c r="AW300" s="21"/>
      <c r="AX300" s="21"/>
      <c r="AY300" s="21"/>
      <c r="AZ300" s="21"/>
      <c r="BA300" s="21"/>
      <c r="BB300" s="21"/>
      <c r="BC300" s="21"/>
      <c r="BD300" s="233"/>
      <c r="BE300" s="181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94.2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3"/>
      <c r="P301" s="23"/>
      <c r="Q301" s="23"/>
      <c r="R301" s="23"/>
      <c r="S301" s="23"/>
      <c r="T301" s="23"/>
      <c r="U301" s="23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33"/>
      <c r="AU301" s="20"/>
      <c r="AV301" s="21"/>
      <c r="AW301" s="21"/>
      <c r="AX301" s="21"/>
      <c r="AY301" s="21"/>
      <c r="AZ301" s="21"/>
      <c r="BA301" s="21"/>
      <c r="BB301" s="21"/>
      <c r="BC301" s="21"/>
      <c r="BD301" s="233"/>
      <c r="BE301" s="181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64.2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33"/>
      <c r="BE302" s="181"/>
      <c r="BF302" s="23"/>
      <c r="BG302" s="20"/>
      <c r="BH302" s="20"/>
      <c r="BI302" s="23"/>
      <c r="BJ302" s="20"/>
      <c r="BK302" s="21"/>
      <c r="BL302" s="20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94.2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33"/>
      <c r="AU303" s="20"/>
      <c r="AV303" s="21"/>
      <c r="AW303" s="21"/>
      <c r="AX303" s="21"/>
      <c r="AY303" s="21"/>
      <c r="AZ303" s="21"/>
      <c r="BA303" s="21"/>
      <c r="BB303" s="21"/>
      <c r="BC303" s="21"/>
      <c r="BD303" s="233"/>
      <c r="BE303" s="181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94.2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33"/>
      <c r="BE304" s="181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231.7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0"/>
      <c r="BC305" s="20"/>
      <c r="BD305" s="20"/>
      <c r="BE305" s="181"/>
      <c r="BF305" s="23"/>
      <c r="BG305" s="20"/>
      <c r="BH305" s="20"/>
      <c r="BI305" s="29"/>
      <c r="BJ305" s="20"/>
      <c r="BK305" s="29"/>
      <c r="BL305" s="20"/>
      <c r="BM305" s="20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231.7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33"/>
      <c r="BE306" s="181"/>
      <c r="BF306" s="23"/>
      <c r="BG306" s="20"/>
      <c r="BH306" s="20"/>
      <c r="BI306" s="29"/>
      <c r="BJ306" s="20"/>
      <c r="BK306" s="29"/>
      <c r="BL306" s="20"/>
      <c r="BM306" s="20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82.2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3"/>
      <c r="P307" s="23"/>
      <c r="Q307" s="23"/>
      <c r="R307" s="23"/>
      <c r="S307" s="23"/>
      <c r="T307" s="23"/>
      <c r="U307" s="23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0"/>
      <c r="BC307" s="20"/>
      <c r="BD307" s="233"/>
      <c r="BE307" s="23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82.2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3"/>
      <c r="P308" s="23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180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0"/>
      <c r="BC308" s="20"/>
      <c r="BD308" s="233"/>
      <c r="BE308" s="181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77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3"/>
      <c r="P309" s="23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180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0"/>
      <c r="BC309" s="20"/>
      <c r="BD309" s="233"/>
      <c r="BE309" s="23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77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180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33"/>
      <c r="BE310" s="181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77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3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180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33"/>
      <c r="BE311" s="181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67.2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3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180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0"/>
      <c r="BC312" s="20"/>
      <c r="BD312" s="233"/>
      <c r="BE312" s="23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67.2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180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33"/>
      <c r="BE313" s="181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67.2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3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180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33"/>
      <c r="BE314" s="181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408.7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0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0"/>
      <c r="AI315" s="20"/>
      <c r="AJ315" s="20"/>
      <c r="AK315" s="21"/>
      <c r="AL315" s="233"/>
      <c r="AM315" s="20"/>
      <c r="AN315" s="20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33"/>
      <c r="BE315" s="23"/>
      <c r="BF315" s="20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238.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3"/>
      <c r="P316" s="23"/>
      <c r="Q316" s="23"/>
      <c r="R316" s="23"/>
      <c r="S316" s="23"/>
      <c r="T316" s="23"/>
      <c r="U316" s="23"/>
      <c r="V316" s="21"/>
      <c r="W316" s="21"/>
      <c r="X316" s="21"/>
      <c r="Y316" s="21"/>
      <c r="Z316" s="21"/>
      <c r="AA316" s="21"/>
      <c r="AB316" s="21"/>
      <c r="AC316" s="21"/>
      <c r="AD316" s="180"/>
      <c r="AE316" s="21"/>
      <c r="AF316" s="21"/>
      <c r="AG316" s="21"/>
      <c r="AH316" s="20"/>
      <c r="AI316" s="20"/>
      <c r="AJ316" s="20"/>
      <c r="AK316" s="21"/>
      <c r="AL316" s="233"/>
      <c r="AM316" s="20"/>
      <c r="AN316" s="20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33"/>
      <c r="BE316" s="23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53.7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0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180"/>
      <c r="AE317" s="21"/>
      <c r="AF317" s="21"/>
      <c r="AG317" s="21"/>
      <c r="AH317" s="20"/>
      <c r="AI317" s="20"/>
      <c r="AJ317" s="20"/>
      <c r="AK317" s="21"/>
      <c r="AL317" s="233"/>
      <c r="AM317" s="20"/>
      <c r="AN317" s="20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33"/>
      <c r="BE317" s="181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408.7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33"/>
      <c r="O318" s="20"/>
      <c r="P318" s="20"/>
      <c r="Q318" s="20"/>
      <c r="R318" s="20"/>
      <c r="S318" s="20"/>
      <c r="T318" s="20"/>
      <c r="U318" s="20"/>
      <c r="V318" s="21"/>
      <c r="W318" s="21"/>
      <c r="X318" s="21"/>
      <c r="Y318" s="21"/>
      <c r="Z318" s="21"/>
      <c r="AA318" s="21"/>
      <c r="AB318" s="21"/>
      <c r="AC318" s="21"/>
      <c r="AD318" s="180"/>
      <c r="AE318" s="21"/>
      <c r="AF318" s="21"/>
      <c r="AG318" s="21"/>
      <c r="AH318" s="21"/>
      <c r="AI318" s="21"/>
      <c r="AJ318" s="21"/>
      <c r="AK318" s="21"/>
      <c r="AL318" s="180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33"/>
      <c r="BE318" s="181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408.7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33"/>
      <c r="O319" s="23"/>
      <c r="P319" s="20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33"/>
      <c r="AE319" s="23"/>
      <c r="AF319" s="23"/>
      <c r="AG319" s="23"/>
      <c r="AH319" s="20"/>
      <c r="AI319" s="21"/>
      <c r="AJ319" s="21"/>
      <c r="AK319" s="21"/>
      <c r="AL319" s="233"/>
      <c r="AM319" s="20"/>
      <c r="AN319" s="20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33"/>
      <c r="BE319" s="181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408.7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3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0"/>
      <c r="BC320" s="20"/>
      <c r="BD320" s="233"/>
      <c r="BE320" s="23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59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33"/>
      <c r="BE321" s="181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59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3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33"/>
      <c r="BE322" s="181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241.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33"/>
      <c r="BE323" s="181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408.7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3"/>
      <c r="P324" s="20"/>
      <c r="Q324" s="23"/>
      <c r="R324" s="23"/>
      <c r="S324" s="23"/>
      <c r="T324" s="23"/>
      <c r="U324" s="23"/>
      <c r="V324" s="21"/>
      <c r="W324" s="21"/>
      <c r="X324" s="21"/>
      <c r="Y324" s="21"/>
      <c r="Z324" s="21"/>
      <c r="AA324" s="21"/>
      <c r="AB324" s="21"/>
      <c r="AC324" s="21"/>
      <c r="AD324" s="233"/>
      <c r="AE324" s="23"/>
      <c r="AF324" s="23"/>
      <c r="AG324" s="23"/>
      <c r="AH324" s="23"/>
      <c r="AI324" s="21"/>
      <c r="AJ324" s="21"/>
      <c r="AK324" s="21"/>
      <c r="AL324" s="233"/>
      <c r="AM324" s="20"/>
      <c r="AN324" s="20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33"/>
      <c r="BE324" s="23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63.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33"/>
      <c r="O325" s="23"/>
      <c r="P325" s="20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33"/>
      <c r="AE325" s="23"/>
      <c r="AF325" s="23"/>
      <c r="AG325" s="23"/>
      <c r="AH325" s="23"/>
      <c r="AI325" s="21"/>
      <c r="AJ325" s="21"/>
      <c r="AK325" s="21"/>
      <c r="AL325" s="233"/>
      <c r="AM325" s="20"/>
      <c r="AN325" s="20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33"/>
      <c r="BE325" s="20"/>
      <c r="BF325" s="20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409.6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3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0"/>
      <c r="AI326" s="23"/>
      <c r="AJ326" s="23"/>
      <c r="AK326" s="21"/>
      <c r="AL326" s="233"/>
      <c r="AM326" s="23"/>
      <c r="AN326" s="23"/>
      <c r="AO326" s="21"/>
      <c r="AP326" s="21"/>
      <c r="AQ326" s="21"/>
      <c r="AR326" s="21"/>
      <c r="AS326" s="21"/>
      <c r="AT326" s="233"/>
      <c r="AU326" s="23"/>
      <c r="AV326" s="21"/>
      <c r="AW326" s="21"/>
      <c r="AX326" s="21"/>
      <c r="AY326" s="21"/>
      <c r="AZ326" s="21"/>
      <c r="BA326" s="21"/>
      <c r="BB326" s="21"/>
      <c r="BC326" s="21"/>
      <c r="BD326" s="233"/>
      <c r="BE326" s="20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32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0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33"/>
      <c r="BE327" s="20"/>
      <c r="BF327" s="20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32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3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33"/>
      <c r="BE328" s="20"/>
      <c r="BF328" s="20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32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3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33"/>
      <c r="BE329" s="20"/>
      <c r="BF329" s="20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32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3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33"/>
      <c r="BE330" s="20"/>
      <c r="BF330" s="20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254.2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3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33"/>
      <c r="BE331" s="23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219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0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33"/>
      <c r="BE332" s="20"/>
      <c r="BF332" s="20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231.7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3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33"/>
      <c r="BE333" s="23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49.2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0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33"/>
      <c r="BE334" s="23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252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3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33"/>
      <c r="BE335" s="23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71.7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0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33"/>
      <c r="BE336" s="20"/>
      <c r="BF336" s="20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409.6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3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33"/>
      <c r="BE337" s="23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69.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0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0"/>
      <c r="AM338" s="21"/>
      <c r="AN338" s="21"/>
      <c r="AO338" s="21"/>
      <c r="AP338" s="21"/>
      <c r="AQ338" s="21"/>
      <c r="AR338" s="21"/>
      <c r="AS338" s="21"/>
      <c r="AT338" s="180"/>
      <c r="AU338" s="21"/>
      <c r="AV338" s="180"/>
      <c r="AW338" s="21"/>
      <c r="AX338" s="21"/>
      <c r="AY338" s="21"/>
      <c r="AZ338" s="21"/>
      <c r="BA338" s="21"/>
      <c r="BB338" s="21"/>
      <c r="BC338" s="21"/>
      <c r="BD338" s="233"/>
      <c r="BE338" s="181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234.7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3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0"/>
      <c r="AM339" s="21"/>
      <c r="AN339" s="21"/>
      <c r="AO339" s="21"/>
      <c r="AP339" s="21"/>
      <c r="AQ339" s="21"/>
      <c r="AR339" s="21"/>
      <c r="AS339" s="21"/>
      <c r="AT339" s="180"/>
      <c r="AU339" s="21"/>
      <c r="AV339" s="180"/>
      <c r="AW339" s="21"/>
      <c r="AX339" s="21"/>
      <c r="AY339" s="21"/>
      <c r="AZ339" s="21"/>
      <c r="BA339" s="21"/>
      <c r="BB339" s="21"/>
      <c r="BC339" s="21"/>
      <c r="BD339" s="233"/>
      <c r="BE339" s="23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82.2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0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0"/>
      <c r="AM340" s="21"/>
      <c r="AN340" s="21"/>
      <c r="AO340" s="21"/>
      <c r="AP340" s="21"/>
      <c r="AQ340" s="21"/>
      <c r="AR340" s="21"/>
      <c r="AS340" s="21"/>
      <c r="AT340" s="180"/>
      <c r="AU340" s="21"/>
      <c r="AV340" s="180"/>
      <c r="AW340" s="21"/>
      <c r="AX340" s="21"/>
      <c r="AY340" s="21"/>
      <c r="AZ340" s="21"/>
      <c r="BA340" s="21"/>
      <c r="BB340" s="21"/>
      <c r="BC340" s="21"/>
      <c r="BD340" s="233"/>
      <c r="BE340" s="233"/>
      <c r="BF340" s="20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257.2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3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0"/>
      <c r="AM341" s="21"/>
      <c r="AN341" s="21"/>
      <c r="AO341" s="21"/>
      <c r="AP341" s="21"/>
      <c r="AQ341" s="21"/>
      <c r="AR341" s="21"/>
      <c r="AS341" s="21"/>
      <c r="AT341" s="180"/>
      <c r="AU341" s="21"/>
      <c r="AV341" s="180"/>
      <c r="AW341" s="21"/>
      <c r="AX341" s="21"/>
      <c r="AY341" s="21"/>
      <c r="AZ341" s="21"/>
      <c r="BA341" s="21"/>
      <c r="BB341" s="20"/>
      <c r="BC341" s="20"/>
      <c r="BD341" s="233"/>
      <c r="BE341" s="23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44.7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0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0"/>
      <c r="AM342" s="21"/>
      <c r="AN342" s="21"/>
      <c r="AO342" s="21"/>
      <c r="AP342" s="21"/>
      <c r="AQ342" s="21"/>
      <c r="AR342" s="21"/>
      <c r="AS342" s="21"/>
      <c r="AT342" s="180"/>
      <c r="AU342" s="21"/>
      <c r="AV342" s="180"/>
      <c r="AW342" s="21"/>
      <c r="AX342" s="21"/>
      <c r="AY342" s="21"/>
      <c r="AZ342" s="21"/>
      <c r="BA342" s="21"/>
      <c r="BB342" s="20"/>
      <c r="BC342" s="20"/>
      <c r="BD342" s="233"/>
      <c r="BE342" s="233"/>
      <c r="BF342" s="20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252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3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0"/>
      <c r="AM343" s="21"/>
      <c r="AN343" s="21"/>
      <c r="AO343" s="21"/>
      <c r="AP343" s="21"/>
      <c r="AQ343" s="21"/>
      <c r="AR343" s="21"/>
      <c r="AS343" s="21"/>
      <c r="AT343" s="180"/>
      <c r="AU343" s="21"/>
      <c r="AV343" s="180"/>
      <c r="AW343" s="21"/>
      <c r="AX343" s="21"/>
      <c r="AY343" s="21"/>
      <c r="AZ343" s="21"/>
      <c r="BA343" s="21"/>
      <c r="BB343" s="21"/>
      <c r="BC343" s="21"/>
      <c r="BD343" s="233"/>
      <c r="BE343" s="23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62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0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0"/>
      <c r="AM344" s="21"/>
      <c r="AN344" s="21"/>
      <c r="AO344" s="21"/>
      <c r="AP344" s="21"/>
      <c r="AQ344" s="21"/>
      <c r="AR344" s="21"/>
      <c r="AS344" s="21"/>
      <c r="AT344" s="180"/>
      <c r="AU344" s="21"/>
      <c r="AV344" s="180"/>
      <c r="AW344" s="21"/>
      <c r="AX344" s="21"/>
      <c r="AY344" s="21"/>
      <c r="AZ344" s="21"/>
      <c r="BA344" s="21"/>
      <c r="BB344" s="21"/>
      <c r="BC344" s="21"/>
      <c r="BD344" s="233"/>
      <c r="BE344" s="181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254.2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3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0"/>
      <c r="AM345" s="21"/>
      <c r="AN345" s="21"/>
      <c r="AO345" s="21"/>
      <c r="AP345" s="21"/>
      <c r="AQ345" s="21"/>
      <c r="AR345" s="21"/>
      <c r="AS345" s="21"/>
      <c r="AT345" s="180"/>
      <c r="AU345" s="21"/>
      <c r="AV345" s="180"/>
      <c r="AW345" s="21"/>
      <c r="AX345" s="21"/>
      <c r="AY345" s="21"/>
      <c r="AZ345" s="21"/>
      <c r="BA345" s="21"/>
      <c r="BB345" s="21"/>
      <c r="BC345" s="21"/>
      <c r="BD345" s="233"/>
      <c r="BE345" s="23"/>
      <c r="BF345" s="20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66.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0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0"/>
      <c r="AM346" s="21"/>
      <c r="AN346" s="21"/>
      <c r="AO346" s="21"/>
      <c r="AP346" s="21"/>
      <c r="AQ346" s="21"/>
      <c r="AR346" s="21"/>
      <c r="AS346" s="21"/>
      <c r="AT346" s="180"/>
      <c r="AU346" s="21"/>
      <c r="AV346" s="180"/>
      <c r="AW346" s="21"/>
      <c r="AX346" s="21"/>
      <c r="AY346" s="21"/>
      <c r="AZ346" s="21"/>
      <c r="BA346" s="21"/>
      <c r="BB346" s="21"/>
      <c r="BC346" s="21"/>
      <c r="BD346" s="233"/>
      <c r="BE346" s="181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81.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0"/>
      <c r="Q347" s="23"/>
      <c r="R347" s="23"/>
      <c r="S347" s="20"/>
      <c r="T347" s="20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0"/>
      <c r="AM347" s="21"/>
      <c r="AN347" s="21"/>
      <c r="AO347" s="21"/>
      <c r="AP347" s="21"/>
      <c r="AQ347" s="21"/>
      <c r="AR347" s="21"/>
      <c r="AS347" s="21"/>
      <c r="AT347" s="180"/>
      <c r="AU347" s="21"/>
      <c r="AV347" s="180"/>
      <c r="AW347" s="21"/>
      <c r="AX347" s="21"/>
      <c r="AY347" s="21"/>
      <c r="AZ347" s="21"/>
      <c r="BA347" s="21"/>
      <c r="BB347" s="21"/>
      <c r="BC347" s="21"/>
      <c r="BD347" s="233"/>
      <c r="BE347" s="181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71" customFormat="1" ht="197.25" customHeight="1" x14ac:dyDescent="0.25">
      <c r="A348" s="17"/>
      <c r="B348" s="18"/>
      <c r="C348" s="18"/>
      <c r="D348" s="19"/>
      <c r="E348" s="19"/>
      <c r="F348" s="66"/>
      <c r="G348" s="18"/>
      <c r="H348" s="18"/>
      <c r="I348" s="18"/>
      <c r="J348" s="18"/>
      <c r="K348" s="18"/>
      <c r="L348" s="66"/>
      <c r="M348" s="66"/>
      <c r="N348" s="66"/>
      <c r="O348" s="19"/>
      <c r="P348" s="19"/>
      <c r="Q348" s="19"/>
      <c r="R348" s="19"/>
      <c r="S348" s="19"/>
      <c r="T348" s="19"/>
      <c r="U348" s="19"/>
      <c r="V348" s="27"/>
      <c r="W348" s="27"/>
      <c r="X348" s="27"/>
      <c r="Y348" s="27"/>
      <c r="Z348" s="27"/>
      <c r="AA348" s="27"/>
      <c r="AB348" s="27"/>
      <c r="AC348" s="27"/>
      <c r="AD348" s="27"/>
      <c r="AE348" s="27"/>
      <c r="AF348" s="27"/>
      <c r="AG348" s="27"/>
      <c r="AH348" s="27"/>
      <c r="AI348" s="27"/>
      <c r="AJ348" s="27"/>
      <c r="AK348" s="27"/>
      <c r="AL348" s="27"/>
      <c r="AM348" s="27"/>
      <c r="AN348" s="27"/>
      <c r="AO348" s="27"/>
      <c r="AP348" s="27"/>
      <c r="AQ348" s="27"/>
      <c r="AR348" s="27"/>
      <c r="AS348" s="27"/>
      <c r="AT348" s="27"/>
      <c r="AU348" s="27"/>
      <c r="AV348" s="27"/>
      <c r="AW348" s="27"/>
      <c r="AX348" s="27"/>
      <c r="AY348" s="27"/>
      <c r="AZ348" s="27"/>
      <c r="BA348" s="27"/>
      <c r="BB348" s="27"/>
      <c r="BC348" s="27"/>
      <c r="BD348" s="182"/>
      <c r="BE348" s="182"/>
      <c r="BF348" s="66"/>
      <c r="BG348" s="66"/>
      <c r="BH348" s="66"/>
      <c r="BI348" s="28"/>
      <c r="BJ348" s="66"/>
      <c r="BK348" s="66"/>
      <c r="BL348" s="28"/>
      <c r="BM348" s="27"/>
      <c r="BN348" s="27"/>
      <c r="BO348" s="17"/>
      <c r="BP348" s="27"/>
      <c r="BQ348" s="27"/>
      <c r="BR348" s="28"/>
      <c r="BS348" s="28"/>
      <c r="BT348" s="17"/>
      <c r="BU348" s="70"/>
    </row>
    <row r="349" spans="1:73" s="22" customFormat="1" ht="136.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0"/>
      <c r="P349" s="20"/>
      <c r="Q349" s="23"/>
      <c r="R349" s="23"/>
      <c r="S349" s="23"/>
      <c r="T349" s="23"/>
      <c r="U349" s="20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33"/>
      <c r="BE349" s="233"/>
      <c r="BF349" s="20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43.7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0"/>
      <c r="P350" s="20"/>
      <c r="Q350" s="23"/>
      <c r="R350" s="23"/>
      <c r="S350" s="23"/>
      <c r="T350" s="23"/>
      <c r="U350" s="20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233"/>
      <c r="BE350" s="20"/>
      <c r="BF350" s="20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243.7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0"/>
      <c r="P351" s="20"/>
      <c r="Q351" s="23"/>
      <c r="R351" s="23"/>
      <c r="S351" s="23"/>
      <c r="T351" s="23"/>
      <c r="U351" s="20"/>
      <c r="V351" s="21"/>
      <c r="W351" s="21"/>
      <c r="X351" s="21"/>
      <c r="Y351" s="21"/>
      <c r="Z351" s="21"/>
      <c r="AA351" s="21"/>
      <c r="AB351" s="21"/>
      <c r="AC351" s="21"/>
      <c r="AD351" s="180"/>
      <c r="AE351" s="21"/>
      <c r="AF351" s="21"/>
      <c r="AG351" s="21"/>
      <c r="AH351" s="21"/>
      <c r="AI351" s="21"/>
      <c r="AJ351" s="21"/>
      <c r="AK351" s="21"/>
      <c r="AL351" s="180"/>
      <c r="AM351" s="21"/>
      <c r="AN351" s="21"/>
      <c r="AO351" s="21"/>
      <c r="AP351" s="21"/>
      <c r="AQ351" s="21"/>
      <c r="AR351" s="21"/>
      <c r="AS351" s="21"/>
      <c r="AT351" s="180"/>
      <c r="AU351" s="21"/>
      <c r="AV351" s="180"/>
      <c r="AW351" s="21"/>
      <c r="AX351" s="21"/>
      <c r="AY351" s="21"/>
      <c r="AZ351" s="21"/>
      <c r="BA351" s="21"/>
      <c r="BB351" s="21"/>
      <c r="BC351" s="21"/>
      <c r="BD351" s="233"/>
      <c r="BE351" s="233"/>
      <c r="BF351" s="20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79.2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33"/>
      <c r="O352" s="28"/>
      <c r="P352" s="18"/>
      <c r="Q352" s="28"/>
      <c r="R352" s="28"/>
      <c r="S352" s="28"/>
      <c r="T352" s="28"/>
      <c r="U352" s="28"/>
      <c r="V352" s="21"/>
      <c r="W352" s="21"/>
      <c r="X352" s="21"/>
      <c r="Y352" s="21"/>
      <c r="Z352" s="21"/>
      <c r="AA352" s="21"/>
      <c r="AB352" s="21"/>
      <c r="AC352" s="21"/>
      <c r="AD352" s="180"/>
      <c r="AE352" s="21"/>
      <c r="AF352" s="21"/>
      <c r="AG352" s="21"/>
      <c r="AH352" s="20"/>
      <c r="AI352" s="29"/>
      <c r="AJ352" s="29"/>
      <c r="AK352" s="21"/>
      <c r="AL352" s="233"/>
      <c r="AM352" s="29"/>
      <c r="AN352" s="29"/>
      <c r="AO352" s="21"/>
      <c r="AP352" s="21"/>
      <c r="AQ352" s="21"/>
      <c r="AR352" s="21"/>
      <c r="AS352" s="21"/>
      <c r="AT352" s="233"/>
      <c r="AU352" s="29"/>
      <c r="AV352" s="233"/>
      <c r="AW352" s="29"/>
      <c r="AX352" s="21"/>
      <c r="AY352" s="21"/>
      <c r="AZ352" s="21"/>
      <c r="BA352" s="21"/>
      <c r="BB352" s="20"/>
      <c r="BC352" s="23"/>
      <c r="BD352" s="233"/>
      <c r="BE352" s="29"/>
      <c r="BF352" s="29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264.7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9"/>
      <c r="P353" s="29"/>
      <c r="Q353" s="29"/>
      <c r="R353" s="29"/>
      <c r="S353" s="29"/>
      <c r="T353" s="29"/>
      <c r="U353" s="29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233"/>
      <c r="BE353" s="233"/>
      <c r="BF353" s="20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249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233"/>
      <c r="BE354" s="181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46.7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9"/>
      <c r="P355" s="29"/>
      <c r="Q355" s="29"/>
      <c r="R355" s="29"/>
      <c r="S355" s="29"/>
      <c r="T355" s="29"/>
      <c r="U355" s="29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0"/>
      <c r="AM355" s="21"/>
      <c r="AN355" s="21"/>
      <c r="AO355" s="21"/>
      <c r="AP355" s="21"/>
      <c r="AQ355" s="21"/>
      <c r="AR355" s="21"/>
      <c r="AS355" s="21"/>
      <c r="AT355" s="180"/>
      <c r="AU355" s="21"/>
      <c r="AV355" s="180"/>
      <c r="AW355" s="21"/>
      <c r="AX355" s="21"/>
      <c r="AY355" s="21"/>
      <c r="AZ355" s="21"/>
      <c r="BA355" s="21"/>
      <c r="BB355" s="20"/>
      <c r="BC355" s="29"/>
      <c r="BD355" s="29"/>
      <c r="BE355" s="29"/>
      <c r="BF355" s="29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92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0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0"/>
      <c r="AE356" s="23"/>
      <c r="AF356" s="23"/>
      <c r="AG356" s="23"/>
      <c r="AH356" s="23"/>
      <c r="AI356" s="29"/>
      <c r="AJ356" s="29"/>
      <c r="AK356" s="21"/>
      <c r="AL356" s="233"/>
      <c r="AM356" s="23"/>
      <c r="AN356" s="23"/>
      <c r="AO356" s="21"/>
      <c r="AP356" s="21"/>
      <c r="AQ356" s="21"/>
      <c r="AR356" s="21"/>
      <c r="AS356" s="21"/>
      <c r="AT356" s="233"/>
      <c r="AU356" s="23"/>
      <c r="AV356" s="233"/>
      <c r="AW356" s="23"/>
      <c r="AX356" s="21"/>
      <c r="AY356" s="21"/>
      <c r="AZ356" s="21"/>
      <c r="BA356" s="21"/>
      <c r="BB356" s="20"/>
      <c r="BC356" s="23"/>
      <c r="BD356" s="233"/>
      <c r="BE356" s="23"/>
      <c r="BF356" s="23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23.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0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180"/>
      <c r="AE357" s="21"/>
      <c r="AF357" s="21"/>
      <c r="AG357" s="21"/>
      <c r="AH357" s="20"/>
      <c r="AI357" s="29"/>
      <c r="AJ357" s="29"/>
      <c r="AK357" s="21"/>
      <c r="AL357" s="233"/>
      <c r="AM357" s="29"/>
      <c r="AN357" s="29"/>
      <c r="AO357" s="21"/>
      <c r="AP357" s="21"/>
      <c r="AQ357" s="21"/>
      <c r="AR357" s="21"/>
      <c r="AS357" s="21"/>
      <c r="AT357" s="233"/>
      <c r="AU357" s="29"/>
      <c r="AV357" s="233"/>
      <c r="AW357" s="29"/>
      <c r="AX357" s="21"/>
      <c r="AY357" s="21"/>
      <c r="AZ357" s="21"/>
      <c r="BA357" s="21"/>
      <c r="BB357" s="20"/>
      <c r="BC357" s="23"/>
      <c r="BD357" s="233"/>
      <c r="BE357" s="23"/>
      <c r="BF357" s="23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223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33"/>
      <c r="O358" s="23"/>
      <c r="P358" s="20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180"/>
      <c r="AE358" s="21"/>
      <c r="AF358" s="21"/>
      <c r="AG358" s="21"/>
      <c r="AH358" s="20"/>
      <c r="AI358" s="29"/>
      <c r="AJ358" s="29"/>
      <c r="AK358" s="21"/>
      <c r="AL358" s="233"/>
      <c r="AM358" s="29"/>
      <c r="AN358" s="29"/>
      <c r="AO358" s="21"/>
      <c r="AP358" s="21"/>
      <c r="AQ358" s="21"/>
      <c r="AR358" s="21"/>
      <c r="AS358" s="21"/>
      <c r="AT358" s="233"/>
      <c r="AU358" s="29"/>
      <c r="AV358" s="233"/>
      <c r="AW358" s="29"/>
      <c r="AX358" s="21"/>
      <c r="AY358" s="21"/>
      <c r="AZ358" s="21"/>
      <c r="BA358" s="21"/>
      <c r="BB358" s="20"/>
      <c r="BC358" s="23"/>
      <c r="BD358" s="233"/>
      <c r="BE358" s="29"/>
      <c r="BF358" s="29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408.7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3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180"/>
      <c r="AE359" s="21"/>
      <c r="AF359" s="21"/>
      <c r="AG359" s="21"/>
      <c r="AH359" s="20"/>
      <c r="AI359" s="29"/>
      <c r="AJ359" s="29"/>
      <c r="AK359" s="21"/>
      <c r="AL359" s="233"/>
      <c r="AM359" s="29"/>
      <c r="AN359" s="29"/>
      <c r="AO359" s="21"/>
      <c r="AP359" s="21"/>
      <c r="AQ359" s="21"/>
      <c r="AR359" s="21"/>
      <c r="AS359" s="21"/>
      <c r="AT359" s="233"/>
      <c r="AU359" s="29"/>
      <c r="AV359" s="233"/>
      <c r="AW359" s="29"/>
      <c r="AX359" s="21"/>
      <c r="AY359" s="21"/>
      <c r="AZ359" s="21"/>
      <c r="BA359" s="21"/>
      <c r="BB359" s="20"/>
      <c r="BC359" s="23"/>
      <c r="BD359" s="233"/>
      <c r="BE359" s="23"/>
      <c r="BF359" s="23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86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0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180"/>
      <c r="AE360" s="21"/>
      <c r="AF360" s="21"/>
      <c r="AG360" s="21"/>
      <c r="AH360" s="20"/>
      <c r="AI360" s="29"/>
      <c r="AJ360" s="29"/>
      <c r="AK360" s="21"/>
      <c r="AL360" s="233"/>
      <c r="AM360" s="29"/>
      <c r="AN360" s="29"/>
      <c r="AO360" s="21"/>
      <c r="AP360" s="21"/>
      <c r="AQ360" s="21"/>
      <c r="AR360" s="21"/>
      <c r="AS360" s="21"/>
      <c r="AT360" s="233"/>
      <c r="AU360" s="29"/>
      <c r="AV360" s="233"/>
      <c r="AW360" s="29"/>
      <c r="AX360" s="21"/>
      <c r="AY360" s="21"/>
      <c r="AZ360" s="21"/>
      <c r="BA360" s="21"/>
      <c r="BB360" s="20"/>
      <c r="BC360" s="23"/>
      <c r="BD360" s="233"/>
      <c r="BE360" s="29"/>
      <c r="BF360" s="29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409.6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33"/>
      <c r="O361" s="28"/>
      <c r="P361" s="18"/>
      <c r="Q361" s="28"/>
      <c r="R361" s="28"/>
      <c r="S361" s="28"/>
      <c r="T361" s="28"/>
      <c r="U361" s="28"/>
      <c r="V361" s="21"/>
      <c r="W361" s="21"/>
      <c r="X361" s="21"/>
      <c r="Y361" s="21"/>
      <c r="Z361" s="21"/>
      <c r="AA361" s="21"/>
      <c r="AB361" s="21"/>
      <c r="AC361" s="21"/>
      <c r="AD361" s="180"/>
      <c r="AE361" s="21"/>
      <c r="AF361" s="21"/>
      <c r="AG361" s="21"/>
      <c r="AH361" s="20"/>
      <c r="AI361" s="29"/>
      <c r="AJ361" s="29"/>
      <c r="AK361" s="21"/>
      <c r="AL361" s="233"/>
      <c r="AM361" s="29"/>
      <c r="AN361" s="29"/>
      <c r="AO361" s="21"/>
      <c r="AP361" s="21"/>
      <c r="AQ361" s="21"/>
      <c r="AR361" s="21"/>
      <c r="AS361" s="21"/>
      <c r="AT361" s="233"/>
      <c r="AU361" s="29"/>
      <c r="AV361" s="233"/>
      <c r="AW361" s="29"/>
      <c r="AX361" s="21"/>
      <c r="AY361" s="21"/>
      <c r="AZ361" s="21"/>
      <c r="BA361" s="21"/>
      <c r="BB361" s="20"/>
      <c r="BC361" s="23"/>
      <c r="BD361" s="233"/>
      <c r="BE361" s="29"/>
      <c r="BF361" s="29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16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33"/>
      <c r="O362" s="28"/>
      <c r="P362" s="18"/>
      <c r="Q362" s="28"/>
      <c r="R362" s="28"/>
      <c r="S362" s="28"/>
      <c r="T362" s="28"/>
      <c r="U362" s="28"/>
      <c r="V362" s="21"/>
      <c r="W362" s="21"/>
      <c r="X362" s="21"/>
      <c r="Y362" s="21"/>
      <c r="Z362" s="21"/>
      <c r="AA362" s="21"/>
      <c r="AB362" s="21"/>
      <c r="AC362" s="21"/>
      <c r="AD362" s="180"/>
      <c r="AE362" s="21"/>
      <c r="AF362" s="21"/>
      <c r="AG362" s="21"/>
      <c r="AH362" s="20"/>
      <c r="AI362" s="29"/>
      <c r="AJ362" s="29"/>
      <c r="AK362" s="21"/>
      <c r="AL362" s="233"/>
      <c r="AM362" s="29"/>
      <c r="AN362" s="29"/>
      <c r="AO362" s="21"/>
      <c r="AP362" s="21"/>
      <c r="AQ362" s="21"/>
      <c r="AR362" s="21"/>
      <c r="AS362" s="21"/>
      <c r="AT362" s="233"/>
      <c r="AU362" s="29"/>
      <c r="AV362" s="233"/>
      <c r="AW362" s="29"/>
      <c r="AX362" s="21"/>
      <c r="AY362" s="21"/>
      <c r="AZ362" s="21"/>
      <c r="BA362" s="21"/>
      <c r="BB362" s="20"/>
      <c r="BC362" s="23"/>
      <c r="BD362" s="233"/>
      <c r="BE362" s="29"/>
      <c r="BF362" s="29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54.2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0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33"/>
      <c r="AE363" s="29"/>
      <c r="AF363" s="29"/>
      <c r="AG363" s="29"/>
      <c r="AH363" s="29"/>
      <c r="AI363" s="21"/>
      <c r="AJ363" s="21"/>
      <c r="AK363" s="21"/>
      <c r="AL363" s="233"/>
      <c r="AM363" s="29"/>
      <c r="AN363" s="29"/>
      <c r="AO363" s="21"/>
      <c r="AP363" s="21"/>
      <c r="AQ363" s="21"/>
      <c r="AR363" s="21"/>
      <c r="AS363" s="21"/>
      <c r="AT363" s="233"/>
      <c r="AU363" s="29"/>
      <c r="AV363" s="233"/>
      <c r="AW363" s="29"/>
      <c r="AX363" s="21"/>
      <c r="AY363" s="21"/>
      <c r="AZ363" s="21"/>
      <c r="BA363" s="21"/>
      <c r="BB363" s="20"/>
      <c r="BC363" s="23"/>
      <c r="BD363" s="233"/>
      <c r="BE363" s="23"/>
      <c r="BF363" s="23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47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33"/>
      <c r="O364" s="23"/>
      <c r="P364" s="23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33"/>
      <c r="AE364" s="29"/>
      <c r="AF364" s="29"/>
      <c r="AG364" s="29"/>
      <c r="AH364" s="29"/>
      <c r="AI364" s="21"/>
      <c r="AJ364" s="21"/>
      <c r="AK364" s="21"/>
      <c r="AL364" s="233"/>
      <c r="AM364" s="29"/>
      <c r="AN364" s="29"/>
      <c r="AO364" s="21"/>
      <c r="AP364" s="21"/>
      <c r="AQ364" s="21"/>
      <c r="AR364" s="21"/>
      <c r="AS364" s="21"/>
      <c r="AT364" s="233"/>
      <c r="AU364" s="29"/>
      <c r="AV364" s="233"/>
      <c r="AW364" s="29"/>
      <c r="AX364" s="21"/>
      <c r="AY364" s="21"/>
      <c r="AZ364" s="21"/>
      <c r="BA364" s="21"/>
      <c r="BB364" s="20"/>
      <c r="BC364" s="23"/>
      <c r="BD364" s="233"/>
      <c r="BE364" s="29"/>
      <c r="BF364" s="29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44.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3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33"/>
      <c r="AE365" s="63"/>
      <c r="AF365" s="63"/>
      <c r="AG365" s="63"/>
      <c r="AH365" s="63"/>
      <c r="AI365" s="21"/>
      <c r="AJ365" s="21"/>
      <c r="AK365" s="21"/>
      <c r="AL365" s="233"/>
      <c r="AM365" s="63"/>
      <c r="AN365" s="63"/>
      <c r="AO365" s="21"/>
      <c r="AP365" s="21"/>
      <c r="AQ365" s="21"/>
      <c r="AR365" s="21"/>
      <c r="AS365" s="21"/>
      <c r="AT365" s="233"/>
      <c r="AU365" s="29"/>
      <c r="AV365" s="233"/>
      <c r="AW365" s="23"/>
      <c r="AX365" s="21"/>
      <c r="AY365" s="21"/>
      <c r="AZ365" s="21"/>
      <c r="BA365" s="21"/>
      <c r="BB365" s="20"/>
      <c r="BC365" s="23"/>
      <c r="BD365" s="233"/>
      <c r="BE365" s="23"/>
      <c r="BF365" s="23"/>
      <c r="BG365" s="21"/>
      <c r="BH365" s="20"/>
      <c r="BI365" s="23"/>
      <c r="BJ365" s="20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44.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0"/>
      <c r="Q366" s="23"/>
      <c r="R366" s="23"/>
      <c r="S366" s="20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33"/>
      <c r="AE366" s="63"/>
      <c r="AF366" s="63"/>
      <c r="AG366" s="63"/>
      <c r="AH366" s="63"/>
      <c r="AI366" s="21"/>
      <c r="AJ366" s="21"/>
      <c r="AK366" s="21"/>
      <c r="AL366" s="233"/>
      <c r="AM366" s="63"/>
      <c r="AN366" s="63"/>
      <c r="AO366" s="21"/>
      <c r="AP366" s="21"/>
      <c r="AQ366" s="21"/>
      <c r="AR366" s="21"/>
      <c r="AS366" s="21"/>
      <c r="AT366" s="233"/>
      <c r="AU366" s="29"/>
      <c r="AV366" s="233"/>
      <c r="AW366" s="23"/>
      <c r="AX366" s="21"/>
      <c r="AY366" s="21"/>
      <c r="AZ366" s="21"/>
      <c r="BA366" s="21"/>
      <c r="BB366" s="20"/>
      <c r="BC366" s="23"/>
      <c r="BD366" s="233"/>
      <c r="BE366" s="23"/>
      <c r="BF366" s="23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44.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1"/>
      <c r="W367" s="21"/>
      <c r="X367" s="21"/>
      <c r="Y367" s="21"/>
      <c r="Z367" s="21"/>
      <c r="AA367" s="21"/>
      <c r="AB367" s="21"/>
      <c r="AC367" s="21"/>
      <c r="AD367" s="233"/>
      <c r="AE367" s="63"/>
      <c r="AF367" s="63"/>
      <c r="AG367" s="63"/>
      <c r="AH367" s="63"/>
      <c r="AI367" s="21"/>
      <c r="AJ367" s="21"/>
      <c r="AK367" s="21"/>
      <c r="AL367" s="233"/>
      <c r="AM367" s="63"/>
      <c r="AN367" s="63"/>
      <c r="AO367" s="21"/>
      <c r="AP367" s="21"/>
      <c r="AQ367" s="21"/>
      <c r="AR367" s="21"/>
      <c r="AS367" s="21"/>
      <c r="AT367" s="233"/>
      <c r="AU367" s="29"/>
      <c r="AV367" s="233"/>
      <c r="AW367" s="23"/>
      <c r="AX367" s="21"/>
      <c r="AY367" s="21"/>
      <c r="AZ367" s="21"/>
      <c r="BA367" s="21"/>
      <c r="BB367" s="20"/>
      <c r="BC367" s="23"/>
      <c r="BD367" s="233"/>
      <c r="BE367" s="23"/>
      <c r="BF367" s="23"/>
      <c r="BG367" s="21"/>
      <c r="BH367" s="20"/>
      <c r="BI367" s="23"/>
      <c r="BJ367" s="23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44.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0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233"/>
      <c r="AE368" s="63"/>
      <c r="AF368" s="63"/>
      <c r="AG368" s="63"/>
      <c r="AH368" s="63"/>
      <c r="AI368" s="21"/>
      <c r="AJ368" s="21"/>
      <c r="AK368" s="21"/>
      <c r="AL368" s="233"/>
      <c r="AM368" s="63"/>
      <c r="AN368" s="63"/>
      <c r="AO368" s="21"/>
      <c r="AP368" s="21"/>
      <c r="AQ368" s="21"/>
      <c r="AR368" s="21"/>
      <c r="AS368" s="21"/>
      <c r="AT368" s="233"/>
      <c r="AU368" s="29"/>
      <c r="AV368" s="233"/>
      <c r="AW368" s="23"/>
      <c r="AX368" s="21"/>
      <c r="AY368" s="21"/>
      <c r="AZ368" s="21"/>
      <c r="BA368" s="21"/>
      <c r="BB368" s="20"/>
      <c r="BC368" s="23"/>
      <c r="BD368" s="233"/>
      <c r="BE368" s="23"/>
      <c r="BF368" s="23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408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0"/>
      <c r="Q369" s="20"/>
      <c r="R369" s="20"/>
      <c r="S369" s="20"/>
      <c r="T369" s="20"/>
      <c r="U369" s="23"/>
      <c r="V369" s="21"/>
      <c r="W369" s="21"/>
      <c r="X369" s="21"/>
      <c r="Y369" s="21"/>
      <c r="Z369" s="21"/>
      <c r="AA369" s="21"/>
      <c r="AB369" s="21"/>
      <c r="AC369" s="21"/>
      <c r="AD369" s="233"/>
      <c r="AE369" s="63"/>
      <c r="AF369" s="63"/>
      <c r="AG369" s="63"/>
      <c r="AH369" s="63"/>
      <c r="AI369" s="21"/>
      <c r="AJ369" s="21"/>
      <c r="AK369" s="21"/>
      <c r="AL369" s="233"/>
      <c r="AM369" s="63"/>
      <c r="AN369" s="63"/>
      <c r="AO369" s="21"/>
      <c r="AP369" s="21"/>
      <c r="AQ369" s="21"/>
      <c r="AR369" s="21"/>
      <c r="AS369" s="21"/>
      <c r="AT369" s="233"/>
      <c r="AU369" s="29"/>
      <c r="AV369" s="233"/>
      <c r="AW369" s="23"/>
      <c r="AX369" s="21"/>
      <c r="AY369" s="21"/>
      <c r="AZ369" s="21"/>
      <c r="BA369" s="21"/>
      <c r="BB369" s="20"/>
      <c r="BC369" s="23"/>
      <c r="BD369" s="233"/>
      <c r="BE369" s="23"/>
      <c r="BF369" s="20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246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33"/>
      <c r="AE370" s="63"/>
      <c r="AF370" s="63"/>
      <c r="AG370" s="63"/>
      <c r="AH370" s="63"/>
      <c r="AI370" s="21"/>
      <c r="AJ370" s="21"/>
      <c r="AK370" s="21"/>
      <c r="AL370" s="233"/>
      <c r="AM370" s="63"/>
      <c r="AN370" s="63"/>
      <c r="AO370" s="21"/>
      <c r="AP370" s="21"/>
      <c r="AQ370" s="21"/>
      <c r="AR370" s="21"/>
      <c r="AS370" s="21"/>
      <c r="AT370" s="233"/>
      <c r="AU370" s="29"/>
      <c r="AV370" s="233"/>
      <c r="AW370" s="23"/>
      <c r="AX370" s="21"/>
      <c r="AY370" s="21"/>
      <c r="AZ370" s="21"/>
      <c r="BA370" s="21"/>
      <c r="BB370" s="20"/>
      <c r="BC370" s="23"/>
      <c r="BD370" s="233"/>
      <c r="BE370" s="23"/>
      <c r="BF370" s="20"/>
      <c r="BG370" s="21"/>
      <c r="BH370" s="20"/>
      <c r="BI370" s="23"/>
      <c r="BJ370" s="23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258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0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33"/>
      <c r="AE371" s="63"/>
      <c r="AF371" s="63"/>
      <c r="AG371" s="63"/>
      <c r="AH371" s="20"/>
      <c r="AI371" s="21"/>
      <c r="AJ371" s="21"/>
      <c r="AK371" s="21"/>
      <c r="AL371" s="233"/>
      <c r="AM371" s="63"/>
      <c r="AN371" s="20"/>
      <c r="AO371" s="21"/>
      <c r="AP371" s="21"/>
      <c r="AQ371" s="21"/>
      <c r="AR371" s="21"/>
      <c r="AS371" s="21"/>
      <c r="AT371" s="233"/>
      <c r="AU371" s="23"/>
      <c r="AV371" s="233"/>
      <c r="AW371" s="23"/>
      <c r="AX371" s="21"/>
      <c r="AY371" s="21"/>
      <c r="AZ371" s="21"/>
      <c r="BA371" s="21"/>
      <c r="BB371" s="20"/>
      <c r="BC371" s="23"/>
      <c r="BD371" s="233"/>
      <c r="BE371" s="23"/>
      <c r="BF371" s="20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01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33"/>
      <c r="O372" s="29"/>
      <c r="P372" s="29"/>
      <c r="Q372" s="29"/>
      <c r="R372" s="29"/>
      <c r="S372" s="29"/>
      <c r="T372" s="29"/>
      <c r="U372" s="29"/>
      <c r="V372" s="21"/>
      <c r="W372" s="21"/>
      <c r="X372" s="21"/>
      <c r="Y372" s="21"/>
      <c r="Z372" s="21"/>
      <c r="AA372" s="21"/>
      <c r="AB372" s="21"/>
      <c r="AC372" s="21"/>
      <c r="AD372" s="233"/>
      <c r="AE372" s="63"/>
      <c r="AF372" s="63"/>
      <c r="AG372" s="63"/>
      <c r="AH372" s="20"/>
      <c r="AI372" s="21"/>
      <c r="AJ372" s="21"/>
      <c r="AK372" s="21"/>
      <c r="AL372" s="233"/>
      <c r="AM372" s="63"/>
      <c r="AN372" s="20"/>
      <c r="AO372" s="21"/>
      <c r="AP372" s="21"/>
      <c r="AQ372" s="21"/>
      <c r="AR372" s="21"/>
      <c r="AS372" s="21"/>
      <c r="AT372" s="233"/>
      <c r="AU372" s="23"/>
      <c r="AV372" s="233"/>
      <c r="AW372" s="23"/>
      <c r="AX372" s="21"/>
      <c r="AY372" s="21"/>
      <c r="AZ372" s="21"/>
      <c r="BA372" s="21"/>
      <c r="BB372" s="20"/>
      <c r="BC372" s="23"/>
      <c r="BD372" s="233"/>
      <c r="BE372" s="23"/>
      <c r="BF372" s="20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91.2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0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33"/>
      <c r="AE373" s="63"/>
      <c r="AF373" s="63"/>
      <c r="AG373" s="63"/>
      <c r="AH373" s="20"/>
      <c r="AI373" s="21"/>
      <c r="AJ373" s="21"/>
      <c r="AK373" s="21"/>
      <c r="AL373" s="233"/>
      <c r="AM373" s="63"/>
      <c r="AN373" s="20"/>
      <c r="AO373" s="21"/>
      <c r="AP373" s="21"/>
      <c r="AQ373" s="21"/>
      <c r="AR373" s="21"/>
      <c r="AS373" s="21"/>
      <c r="AT373" s="233"/>
      <c r="AU373" s="23"/>
      <c r="AV373" s="233"/>
      <c r="AW373" s="23"/>
      <c r="AX373" s="21"/>
      <c r="AY373" s="21"/>
      <c r="AZ373" s="21"/>
      <c r="BA373" s="21"/>
      <c r="BB373" s="20"/>
      <c r="BC373" s="23"/>
      <c r="BD373" s="233"/>
      <c r="BE373" s="23"/>
      <c r="BF373" s="23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91.2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33"/>
      <c r="O374" s="28"/>
      <c r="P374" s="18"/>
      <c r="Q374" s="28"/>
      <c r="R374" s="28"/>
      <c r="S374" s="28"/>
      <c r="T374" s="28"/>
      <c r="U374" s="28"/>
      <c r="V374" s="21"/>
      <c r="W374" s="21"/>
      <c r="X374" s="21"/>
      <c r="Y374" s="21"/>
      <c r="Z374" s="21"/>
      <c r="AA374" s="21"/>
      <c r="AB374" s="21"/>
      <c r="AC374" s="21"/>
      <c r="AD374" s="233"/>
      <c r="AE374" s="63"/>
      <c r="AF374" s="63"/>
      <c r="AG374" s="63"/>
      <c r="AH374" s="20"/>
      <c r="AI374" s="21"/>
      <c r="AJ374" s="21"/>
      <c r="AK374" s="21"/>
      <c r="AL374" s="233"/>
      <c r="AM374" s="63"/>
      <c r="AN374" s="20"/>
      <c r="AO374" s="21"/>
      <c r="AP374" s="21"/>
      <c r="AQ374" s="21"/>
      <c r="AR374" s="21"/>
      <c r="AS374" s="21"/>
      <c r="AT374" s="233"/>
      <c r="AU374" s="23"/>
      <c r="AV374" s="233"/>
      <c r="AW374" s="23"/>
      <c r="AX374" s="21"/>
      <c r="AY374" s="21"/>
      <c r="AZ374" s="21"/>
      <c r="BA374" s="21"/>
      <c r="BB374" s="20"/>
      <c r="BC374" s="23"/>
      <c r="BD374" s="233"/>
      <c r="BE374" s="23"/>
      <c r="BF374" s="20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47.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33"/>
      <c r="O375" s="23"/>
      <c r="P375" s="23"/>
      <c r="Q375" s="23"/>
      <c r="R375" s="23"/>
      <c r="S375" s="23"/>
      <c r="T375" s="23"/>
      <c r="U375" s="28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180"/>
      <c r="AM375" s="21"/>
      <c r="AN375" s="21"/>
      <c r="AO375" s="21"/>
      <c r="AP375" s="21"/>
      <c r="AQ375" s="21"/>
      <c r="AR375" s="21"/>
      <c r="AS375" s="21"/>
      <c r="AT375" s="180"/>
      <c r="AU375" s="21"/>
      <c r="AV375" s="180"/>
      <c r="AW375" s="21"/>
      <c r="AX375" s="21"/>
      <c r="AY375" s="21"/>
      <c r="AZ375" s="21"/>
      <c r="BA375" s="21"/>
      <c r="BB375" s="20"/>
      <c r="BC375" s="23"/>
      <c r="BD375" s="233"/>
      <c r="BE375" s="23"/>
      <c r="BF375" s="20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71.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33"/>
      <c r="O376" s="28"/>
      <c r="P376" s="18"/>
      <c r="Q376" s="28"/>
      <c r="R376" s="28"/>
      <c r="S376" s="28"/>
      <c r="T376" s="28"/>
      <c r="U376" s="28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180"/>
      <c r="AM376" s="21"/>
      <c r="AN376" s="21"/>
      <c r="AO376" s="21"/>
      <c r="AP376" s="21"/>
      <c r="AQ376" s="21"/>
      <c r="AR376" s="21"/>
      <c r="AS376" s="21"/>
      <c r="AT376" s="180"/>
      <c r="AU376" s="21"/>
      <c r="AV376" s="180"/>
      <c r="AW376" s="21"/>
      <c r="AX376" s="21"/>
      <c r="AY376" s="21"/>
      <c r="AZ376" s="21"/>
      <c r="BA376" s="21"/>
      <c r="BB376" s="20"/>
      <c r="BC376" s="23"/>
      <c r="BD376" s="233"/>
      <c r="BE376" s="23"/>
      <c r="BF376" s="20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61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33"/>
      <c r="O377" s="28"/>
      <c r="P377" s="18"/>
      <c r="Q377" s="28"/>
      <c r="R377" s="28"/>
      <c r="S377" s="28"/>
      <c r="T377" s="28"/>
      <c r="U377" s="28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180"/>
      <c r="AM377" s="21"/>
      <c r="AN377" s="21"/>
      <c r="AO377" s="21"/>
      <c r="AP377" s="21"/>
      <c r="AQ377" s="21"/>
      <c r="AR377" s="21"/>
      <c r="AS377" s="21"/>
      <c r="AT377" s="180"/>
      <c r="AU377" s="21"/>
      <c r="AV377" s="180"/>
      <c r="AW377" s="21"/>
      <c r="AX377" s="21"/>
      <c r="AY377" s="21"/>
      <c r="AZ377" s="21"/>
      <c r="BA377" s="21"/>
      <c r="BB377" s="20"/>
      <c r="BC377" s="23"/>
      <c r="BD377" s="233"/>
      <c r="BE377" s="23"/>
      <c r="BF377" s="20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04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180"/>
      <c r="AM378" s="21"/>
      <c r="AN378" s="21"/>
      <c r="AO378" s="21"/>
      <c r="AP378" s="21"/>
      <c r="AQ378" s="21"/>
      <c r="AR378" s="21"/>
      <c r="AS378" s="21"/>
      <c r="AT378" s="180"/>
      <c r="AU378" s="21"/>
      <c r="AV378" s="180"/>
      <c r="AW378" s="21"/>
      <c r="AX378" s="21"/>
      <c r="AY378" s="21"/>
      <c r="AZ378" s="21"/>
      <c r="BA378" s="21"/>
      <c r="BB378" s="20"/>
      <c r="BC378" s="23"/>
      <c r="BD378" s="233"/>
      <c r="BE378" s="20"/>
      <c r="BF378" s="20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04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33"/>
      <c r="O379" s="20"/>
      <c r="P379" s="20"/>
      <c r="Q379" s="20"/>
      <c r="R379" s="20"/>
      <c r="S379" s="20"/>
      <c r="T379" s="20"/>
      <c r="U379" s="20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80"/>
      <c r="AM379" s="21"/>
      <c r="AN379" s="21"/>
      <c r="AO379" s="21"/>
      <c r="AP379" s="21"/>
      <c r="AQ379" s="21"/>
      <c r="AR379" s="21"/>
      <c r="AS379" s="21"/>
      <c r="AT379" s="180"/>
      <c r="AU379" s="21"/>
      <c r="AV379" s="180"/>
      <c r="AW379" s="21"/>
      <c r="AX379" s="21"/>
      <c r="AY379" s="21"/>
      <c r="AZ379" s="21"/>
      <c r="BA379" s="21"/>
      <c r="BB379" s="20"/>
      <c r="BC379" s="23"/>
      <c r="BD379" s="233"/>
      <c r="BE379" s="23"/>
      <c r="BF379" s="20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04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33"/>
      <c r="O380" s="28"/>
      <c r="P380" s="18"/>
      <c r="Q380" s="28"/>
      <c r="R380" s="28"/>
      <c r="S380" s="28"/>
      <c r="T380" s="28"/>
      <c r="U380" s="28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180"/>
      <c r="AM380" s="21"/>
      <c r="AN380" s="21"/>
      <c r="AO380" s="21"/>
      <c r="AP380" s="21"/>
      <c r="AQ380" s="21"/>
      <c r="AR380" s="21"/>
      <c r="AS380" s="21"/>
      <c r="AT380" s="180"/>
      <c r="AU380" s="21"/>
      <c r="AV380" s="180"/>
      <c r="AW380" s="21"/>
      <c r="AX380" s="21"/>
      <c r="AY380" s="21"/>
      <c r="AZ380" s="21"/>
      <c r="BA380" s="21"/>
      <c r="BB380" s="20"/>
      <c r="BC380" s="23"/>
      <c r="BD380" s="233"/>
      <c r="BE380" s="23"/>
      <c r="BF380" s="20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83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0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180"/>
      <c r="AM381" s="21"/>
      <c r="AN381" s="21"/>
      <c r="AO381" s="21"/>
      <c r="AP381" s="21"/>
      <c r="AQ381" s="21"/>
      <c r="AR381" s="21"/>
      <c r="AS381" s="21"/>
      <c r="AT381" s="180"/>
      <c r="AU381" s="21"/>
      <c r="AV381" s="180"/>
      <c r="AW381" s="21"/>
      <c r="AX381" s="21"/>
      <c r="AY381" s="21"/>
      <c r="AZ381" s="21"/>
      <c r="BA381" s="21"/>
      <c r="BB381" s="20"/>
      <c r="BC381" s="23"/>
      <c r="BD381" s="233"/>
      <c r="BE381" s="23"/>
      <c r="BF381" s="20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409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0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0"/>
      <c r="AI382" s="23"/>
      <c r="AJ382" s="23"/>
      <c r="AK382" s="21"/>
      <c r="AL382" s="233"/>
      <c r="AM382" s="23"/>
      <c r="AN382" s="23"/>
      <c r="AO382" s="21"/>
      <c r="AP382" s="21"/>
      <c r="AQ382" s="21"/>
      <c r="AR382" s="21"/>
      <c r="AS382" s="21"/>
      <c r="AT382" s="233"/>
      <c r="AU382" s="23"/>
      <c r="AV382" s="233"/>
      <c r="AW382" s="23"/>
      <c r="AX382" s="21"/>
      <c r="AY382" s="21"/>
      <c r="AZ382" s="21"/>
      <c r="BA382" s="21"/>
      <c r="BB382" s="20"/>
      <c r="BC382" s="23"/>
      <c r="BD382" s="233"/>
      <c r="BE382" s="23"/>
      <c r="BF382" s="23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14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8"/>
      <c r="P383" s="18"/>
      <c r="Q383" s="28"/>
      <c r="R383" s="28"/>
      <c r="S383" s="28"/>
      <c r="T383" s="28"/>
      <c r="U383" s="28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80"/>
      <c r="AM383" s="21"/>
      <c r="AN383" s="21"/>
      <c r="AO383" s="21"/>
      <c r="AP383" s="21"/>
      <c r="AQ383" s="21"/>
      <c r="AR383" s="21"/>
      <c r="AS383" s="21"/>
      <c r="AT383" s="180"/>
      <c r="AU383" s="21"/>
      <c r="AV383" s="180"/>
      <c r="AW383" s="21"/>
      <c r="AX383" s="21"/>
      <c r="AY383" s="21"/>
      <c r="AZ383" s="21"/>
      <c r="BA383" s="21"/>
      <c r="BB383" s="20"/>
      <c r="BC383" s="23"/>
      <c r="BD383" s="233"/>
      <c r="BE383" s="23"/>
      <c r="BF383" s="20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14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33"/>
      <c r="O384" s="28"/>
      <c r="P384" s="18"/>
      <c r="Q384" s="28"/>
      <c r="R384" s="28"/>
      <c r="S384" s="28"/>
      <c r="T384" s="28"/>
      <c r="U384" s="28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0"/>
      <c r="AM384" s="21"/>
      <c r="AN384" s="21"/>
      <c r="AO384" s="21"/>
      <c r="AP384" s="21"/>
      <c r="AQ384" s="21"/>
      <c r="AR384" s="21"/>
      <c r="AS384" s="21"/>
      <c r="AT384" s="180"/>
      <c r="AU384" s="21"/>
      <c r="AV384" s="180"/>
      <c r="AW384" s="21"/>
      <c r="AX384" s="21"/>
      <c r="AY384" s="21"/>
      <c r="AZ384" s="21"/>
      <c r="BA384" s="21"/>
      <c r="BB384" s="20"/>
      <c r="BC384" s="23"/>
      <c r="BD384" s="233"/>
      <c r="BE384" s="23"/>
      <c r="BF384" s="20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14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33"/>
      <c r="O385" s="28"/>
      <c r="P385" s="18"/>
      <c r="Q385" s="28"/>
      <c r="R385" s="28"/>
      <c r="S385" s="28"/>
      <c r="T385" s="28"/>
      <c r="U385" s="28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0"/>
      <c r="AM385" s="21"/>
      <c r="AN385" s="21"/>
      <c r="AO385" s="21"/>
      <c r="AP385" s="21"/>
      <c r="AQ385" s="21"/>
      <c r="AR385" s="21"/>
      <c r="AS385" s="21"/>
      <c r="AT385" s="180"/>
      <c r="AU385" s="21"/>
      <c r="AV385" s="180"/>
      <c r="AW385" s="21"/>
      <c r="AX385" s="21"/>
      <c r="AY385" s="21"/>
      <c r="AZ385" s="21"/>
      <c r="BA385" s="21"/>
      <c r="BB385" s="20"/>
      <c r="BC385" s="23"/>
      <c r="BD385" s="233"/>
      <c r="BE385" s="23"/>
      <c r="BF385" s="20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14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33"/>
      <c r="O386" s="28"/>
      <c r="P386" s="18"/>
      <c r="Q386" s="28"/>
      <c r="R386" s="28"/>
      <c r="S386" s="28"/>
      <c r="T386" s="28"/>
      <c r="U386" s="28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0"/>
      <c r="AM386" s="21"/>
      <c r="AN386" s="21"/>
      <c r="AO386" s="21"/>
      <c r="AP386" s="21"/>
      <c r="AQ386" s="21"/>
      <c r="AR386" s="21"/>
      <c r="AS386" s="21"/>
      <c r="AT386" s="180"/>
      <c r="AU386" s="21"/>
      <c r="AV386" s="180"/>
      <c r="AW386" s="21"/>
      <c r="AX386" s="21"/>
      <c r="AY386" s="21"/>
      <c r="AZ386" s="21"/>
      <c r="BA386" s="21"/>
      <c r="BB386" s="20"/>
      <c r="BC386" s="23"/>
      <c r="BD386" s="233"/>
      <c r="BE386" s="23"/>
      <c r="BF386" s="20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14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33"/>
      <c r="O387" s="28"/>
      <c r="P387" s="18"/>
      <c r="Q387" s="28"/>
      <c r="R387" s="28"/>
      <c r="S387" s="28"/>
      <c r="T387" s="28"/>
      <c r="U387" s="28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0"/>
      <c r="AM387" s="21"/>
      <c r="AN387" s="21"/>
      <c r="AO387" s="21"/>
      <c r="AP387" s="21"/>
      <c r="AQ387" s="21"/>
      <c r="AR387" s="21"/>
      <c r="AS387" s="21"/>
      <c r="AT387" s="180"/>
      <c r="AU387" s="21"/>
      <c r="AV387" s="180"/>
      <c r="AW387" s="21"/>
      <c r="AX387" s="21"/>
      <c r="AY387" s="21"/>
      <c r="AZ387" s="21"/>
      <c r="BA387" s="21"/>
      <c r="BB387" s="20"/>
      <c r="BC387" s="23"/>
      <c r="BD387" s="233"/>
      <c r="BE387" s="23"/>
      <c r="BF387" s="20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04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0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0"/>
      <c r="AM388" s="21"/>
      <c r="AN388" s="21"/>
      <c r="AO388" s="21"/>
      <c r="AP388" s="21"/>
      <c r="AQ388" s="21"/>
      <c r="AR388" s="21"/>
      <c r="AS388" s="21"/>
      <c r="AT388" s="180"/>
      <c r="AU388" s="21"/>
      <c r="AV388" s="180"/>
      <c r="AW388" s="21"/>
      <c r="AX388" s="21"/>
      <c r="AY388" s="21"/>
      <c r="AZ388" s="21"/>
      <c r="BA388" s="21"/>
      <c r="BB388" s="20"/>
      <c r="BC388" s="23"/>
      <c r="BD388" s="233"/>
      <c r="BE388" s="23"/>
      <c r="BF388" s="20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04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33"/>
      <c r="O389" s="28"/>
      <c r="P389" s="18"/>
      <c r="Q389" s="28"/>
      <c r="R389" s="28"/>
      <c r="S389" s="28"/>
      <c r="T389" s="28"/>
      <c r="U389" s="28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0"/>
      <c r="AM389" s="21"/>
      <c r="AN389" s="21"/>
      <c r="AO389" s="21"/>
      <c r="AP389" s="21"/>
      <c r="AQ389" s="21"/>
      <c r="AR389" s="21"/>
      <c r="AS389" s="21"/>
      <c r="AT389" s="180"/>
      <c r="AU389" s="21"/>
      <c r="AV389" s="180"/>
      <c r="AW389" s="21"/>
      <c r="AX389" s="21"/>
      <c r="AY389" s="21"/>
      <c r="AZ389" s="21"/>
      <c r="BA389" s="21"/>
      <c r="BB389" s="20"/>
      <c r="BC389" s="23"/>
      <c r="BD389" s="233"/>
      <c r="BE389" s="23"/>
      <c r="BF389" s="20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16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0"/>
      <c r="AK390" s="63"/>
      <c r="AL390" s="180"/>
      <c r="AM390" s="21"/>
      <c r="AN390" s="21"/>
      <c r="AO390" s="21"/>
      <c r="AP390" s="21"/>
      <c r="AQ390" s="21"/>
      <c r="AR390" s="21"/>
      <c r="AS390" s="21"/>
      <c r="AT390" s="180"/>
      <c r="AU390" s="21"/>
      <c r="AV390" s="180"/>
      <c r="AW390" s="21"/>
      <c r="AX390" s="21"/>
      <c r="AY390" s="21"/>
      <c r="AZ390" s="21"/>
      <c r="BA390" s="21"/>
      <c r="BB390" s="20"/>
      <c r="BC390" s="63"/>
      <c r="BD390" s="233"/>
      <c r="BE390" s="63"/>
      <c r="BF390" s="20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58.2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63"/>
      <c r="P391" s="63"/>
      <c r="Q391" s="63"/>
      <c r="R391" s="63"/>
      <c r="S391" s="63"/>
      <c r="T391" s="63"/>
      <c r="U391" s="6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0"/>
      <c r="AM391" s="21"/>
      <c r="AN391" s="21"/>
      <c r="AO391" s="21"/>
      <c r="AP391" s="21"/>
      <c r="AQ391" s="21"/>
      <c r="AR391" s="21"/>
      <c r="AS391" s="21"/>
      <c r="AT391" s="180"/>
      <c r="AU391" s="21"/>
      <c r="AV391" s="180"/>
      <c r="AW391" s="21"/>
      <c r="AX391" s="21"/>
      <c r="AY391" s="21"/>
      <c r="AZ391" s="21"/>
      <c r="BA391" s="21"/>
      <c r="BB391" s="20"/>
      <c r="BC391" s="23"/>
      <c r="BD391" s="233"/>
      <c r="BE391" s="23"/>
      <c r="BF391" s="20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41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63"/>
      <c r="P392" s="63"/>
      <c r="Q392" s="63"/>
      <c r="R392" s="63"/>
      <c r="S392" s="63"/>
      <c r="T392" s="63"/>
      <c r="U392" s="6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0"/>
      <c r="AM392" s="21"/>
      <c r="AN392" s="21"/>
      <c r="AO392" s="21"/>
      <c r="AP392" s="21"/>
      <c r="AQ392" s="21"/>
      <c r="AR392" s="21"/>
      <c r="AS392" s="21"/>
      <c r="AT392" s="180"/>
      <c r="AU392" s="21"/>
      <c r="AV392" s="180"/>
      <c r="AW392" s="21"/>
      <c r="AX392" s="21"/>
      <c r="AY392" s="21"/>
      <c r="AZ392" s="21"/>
      <c r="BA392" s="21"/>
      <c r="BB392" s="20"/>
      <c r="BC392" s="23"/>
      <c r="BD392" s="233"/>
      <c r="BE392" s="23"/>
      <c r="BF392" s="20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256.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0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0"/>
      <c r="AI393" s="23"/>
      <c r="AJ393" s="23"/>
      <c r="AK393" s="21"/>
      <c r="AL393" s="233"/>
      <c r="AM393" s="23"/>
      <c r="AN393" s="23"/>
      <c r="AO393" s="21"/>
      <c r="AP393" s="21"/>
      <c r="AQ393" s="21"/>
      <c r="AR393" s="21"/>
      <c r="AS393" s="21"/>
      <c r="AT393" s="233"/>
      <c r="AU393" s="29"/>
      <c r="AV393" s="233"/>
      <c r="AW393" s="23"/>
      <c r="AX393" s="21"/>
      <c r="AY393" s="21"/>
      <c r="AZ393" s="21"/>
      <c r="BA393" s="21"/>
      <c r="BB393" s="20"/>
      <c r="BC393" s="23"/>
      <c r="BD393" s="233"/>
      <c r="BE393" s="23"/>
      <c r="BF393" s="23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53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3"/>
      <c r="P394" s="23"/>
      <c r="Q394" s="23"/>
      <c r="R394" s="23"/>
      <c r="S394" s="23"/>
      <c r="T394" s="23"/>
      <c r="U394" s="23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0"/>
      <c r="AI394" s="23"/>
      <c r="AJ394" s="23"/>
      <c r="AK394" s="21"/>
      <c r="AL394" s="233"/>
      <c r="AM394" s="23"/>
      <c r="AN394" s="23"/>
      <c r="AO394" s="21"/>
      <c r="AP394" s="21"/>
      <c r="AQ394" s="21"/>
      <c r="AR394" s="21"/>
      <c r="AS394" s="21"/>
      <c r="AT394" s="233"/>
      <c r="AU394" s="29"/>
      <c r="AV394" s="233"/>
      <c r="AW394" s="23"/>
      <c r="AX394" s="21"/>
      <c r="AY394" s="21"/>
      <c r="AZ394" s="21"/>
      <c r="BA394" s="21"/>
      <c r="BB394" s="20"/>
      <c r="BC394" s="23"/>
      <c r="BD394" s="233"/>
      <c r="BE394" s="23"/>
      <c r="BF394" s="20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64.2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33"/>
      <c r="O395" s="28"/>
      <c r="P395" s="18"/>
      <c r="Q395" s="28"/>
      <c r="R395" s="28"/>
      <c r="S395" s="28"/>
      <c r="T395" s="28"/>
      <c r="U395" s="28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0"/>
      <c r="AI395" s="23"/>
      <c r="AJ395" s="23"/>
      <c r="AK395" s="21"/>
      <c r="AL395" s="233"/>
      <c r="AM395" s="23"/>
      <c r="AN395" s="23"/>
      <c r="AO395" s="21"/>
      <c r="AP395" s="21"/>
      <c r="AQ395" s="21"/>
      <c r="AR395" s="21"/>
      <c r="AS395" s="21"/>
      <c r="AT395" s="233"/>
      <c r="AU395" s="29"/>
      <c r="AV395" s="233"/>
      <c r="AW395" s="23"/>
      <c r="AX395" s="21"/>
      <c r="AY395" s="21"/>
      <c r="AZ395" s="21"/>
      <c r="BA395" s="21"/>
      <c r="BB395" s="20"/>
      <c r="BC395" s="23"/>
      <c r="BD395" s="233"/>
      <c r="BE395" s="23"/>
      <c r="BF395" s="20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389.2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9"/>
      <c r="P396" s="29"/>
      <c r="Q396" s="29"/>
      <c r="R396" s="29"/>
      <c r="S396" s="29"/>
      <c r="T396" s="29"/>
      <c r="U396" s="29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0"/>
      <c r="AI396" s="29"/>
      <c r="AJ396" s="29"/>
      <c r="AK396" s="21"/>
      <c r="AL396" s="233"/>
      <c r="AM396" s="29"/>
      <c r="AN396" s="29"/>
      <c r="AO396" s="21"/>
      <c r="AP396" s="21"/>
      <c r="AQ396" s="21"/>
      <c r="AR396" s="21"/>
      <c r="AS396" s="21"/>
      <c r="AT396" s="233"/>
      <c r="AU396" s="29"/>
      <c r="AV396" s="233"/>
      <c r="AW396" s="29"/>
      <c r="AX396" s="21"/>
      <c r="AY396" s="21"/>
      <c r="AZ396" s="21"/>
      <c r="BA396" s="21"/>
      <c r="BB396" s="20"/>
      <c r="BC396" s="23"/>
      <c r="BD396" s="233"/>
      <c r="BE396" s="29"/>
      <c r="BF396" s="29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21.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9"/>
      <c r="P397" s="29"/>
      <c r="Q397" s="29"/>
      <c r="R397" s="29"/>
      <c r="S397" s="29"/>
      <c r="T397" s="29"/>
      <c r="U397" s="29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0"/>
      <c r="AI397" s="23"/>
      <c r="AJ397" s="23"/>
      <c r="AK397" s="21"/>
      <c r="AL397" s="233"/>
      <c r="AM397" s="23"/>
      <c r="AN397" s="23"/>
      <c r="AO397" s="21"/>
      <c r="AP397" s="21"/>
      <c r="AQ397" s="21"/>
      <c r="AR397" s="21"/>
      <c r="AS397" s="21"/>
      <c r="AT397" s="233"/>
      <c r="AU397" s="23"/>
      <c r="AV397" s="233"/>
      <c r="AW397" s="23"/>
      <c r="AX397" s="21"/>
      <c r="AY397" s="21"/>
      <c r="AZ397" s="21"/>
      <c r="BA397" s="21"/>
      <c r="BB397" s="20"/>
      <c r="BC397" s="23"/>
      <c r="BD397" s="233"/>
      <c r="BE397" s="23"/>
      <c r="BF397" s="23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21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9"/>
      <c r="P398" s="29"/>
      <c r="Q398" s="29"/>
      <c r="R398" s="29"/>
      <c r="S398" s="29"/>
      <c r="T398" s="29"/>
      <c r="U398" s="29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0"/>
      <c r="AI398" s="23"/>
      <c r="AJ398" s="23"/>
      <c r="AK398" s="21"/>
      <c r="AL398" s="233"/>
      <c r="AM398" s="23"/>
      <c r="AN398" s="23"/>
      <c r="AO398" s="21"/>
      <c r="AP398" s="21"/>
      <c r="AQ398" s="21"/>
      <c r="AR398" s="21"/>
      <c r="AS398" s="21"/>
      <c r="AT398" s="233"/>
      <c r="AU398" s="23"/>
      <c r="AV398" s="233"/>
      <c r="AW398" s="23"/>
      <c r="AX398" s="21"/>
      <c r="AY398" s="21"/>
      <c r="AZ398" s="21"/>
      <c r="BA398" s="21"/>
      <c r="BB398" s="20"/>
      <c r="BC398" s="23"/>
      <c r="BD398" s="233"/>
      <c r="BE398" s="23"/>
      <c r="BF398" s="23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21.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9"/>
      <c r="P399" s="29"/>
      <c r="Q399" s="29"/>
      <c r="R399" s="29"/>
      <c r="S399" s="29"/>
      <c r="T399" s="29"/>
      <c r="U399" s="29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0"/>
      <c r="AI399" s="23"/>
      <c r="AJ399" s="23"/>
      <c r="AK399" s="21"/>
      <c r="AL399" s="233"/>
      <c r="AM399" s="23"/>
      <c r="AN399" s="23"/>
      <c r="AO399" s="21"/>
      <c r="AP399" s="21"/>
      <c r="AQ399" s="21"/>
      <c r="AR399" s="21"/>
      <c r="AS399" s="21"/>
      <c r="AT399" s="233"/>
      <c r="AU399" s="23"/>
      <c r="AV399" s="233"/>
      <c r="AW399" s="23"/>
      <c r="AX399" s="21"/>
      <c r="AY399" s="21"/>
      <c r="AZ399" s="21"/>
      <c r="BA399" s="21"/>
      <c r="BB399" s="20"/>
      <c r="BC399" s="23"/>
      <c r="BD399" s="233"/>
      <c r="BE399" s="23"/>
      <c r="BF399" s="23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21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9"/>
      <c r="P400" s="29"/>
      <c r="Q400" s="29"/>
      <c r="R400" s="29"/>
      <c r="S400" s="29"/>
      <c r="T400" s="29"/>
      <c r="U400" s="29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0"/>
      <c r="AI400" s="23"/>
      <c r="AJ400" s="23"/>
      <c r="AK400" s="21"/>
      <c r="AL400" s="233"/>
      <c r="AM400" s="23"/>
      <c r="AN400" s="23"/>
      <c r="AO400" s="21"/>
      <c r="AP400" s="21"/>
      <c r="AQ400" s="21"/>
      <c r="AR400" s="21"/>
      <c r="AS400" s="21"/>
      <c r="AT400" s="233"/>
      <c r="AU400" s="23"/>
      <c r="AV400" s="233"/>
      <c r="AW400" s="23"/>
      <c r="AX400" s="21"/>
      <c r="AY400" s="21"/>
      <c r="AZ400" s="21"/>
      <c r="BA400" s="21"/>
      <c r="BB400" s="20"/>
      <c r="BC400" s="23"/>
      <c r="BD400" s="233"/>
      <c r="BE400" s="23"/>
      <c r="BF400" s="23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21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9"/>
      <c r="P401" s="29"/>
      <c r="Q401" s="29"/>
      <c r="R401" s="29"/>
      <c r="S401" s="29"/>
      <c r="T401" s="29"/>
      <c r="U401" s="29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0"/>
      <c r="AI401" s="23"/>
      <c r="AJ401" s="23"/>
      <c r="AK401" s="21"/>
      <c r="AL401" s="233"/>
      <c r="AM401" s="23"/>
      <c r="AN401" s="23"/>
      <c r="AO401" s="21"/>
      <c r="AP401" s="21"/>
      <c r="AQ401" s="21"/>
      <c r="AR401" s="21"/>
      <c r="AS401" s="21"/>
      <c r="AT401" s="233"/>
      <c r="AU401" s="23"/>
      <c r="AV401" s="233"/>
      <c r="AW401" s="23"/>
      <c r="AX401" s="21"/>
      <c r="AY401" s="21"/>
      <c r="AZ401" s="21"/>
      <c r="BA401" s="21"/>
      <c r="BB401" s="20"/>
      <c r="BC401" s="23"/>
      <c r="BD401" s="233"/>
      <c r="BE401" s="23"/>
      <c r="BF401" s="23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409.6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0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0"/>
      <c r="AM402" s="21"/>
      <c r="AN402" s="21"/>
      <c r="AO402" s="21"/>
      <c r="AP402" s="21"/>
      <c r="AQ402" s="21"/>
      <c r="AR402" s="21"/>
      <c r="AS402" s="21"/>
      <c r="AT402" s="180"/>
      <c r="AU402" s="21"/>
      <c r="AV402" s="180"/>
      <c r="AW402" s="21"/>
      <c r="AX402" s="21"/>
      <c r="AY402" s="21"/>
      <c r="AZ402" s="21"/>
      <c r="BA402" s="21"/>
      <c r="BB402" s="20"/>
      <c r="BC402" s="23"/>
      <c r="BD402" s="233"/>
      <c r="BE402" s="23"/>
      <c r="BF402" s="20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409.6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33"/>
      <c r="O403" s="63"/>
      <c r="P403" s="63"/>
      <c r="Q403" s="63"/>
      <c r="R403" s="63"/>
      <c r="S403" s="63"/>
      <c r="T403" s="63"/>
      <c r="U403" s="6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0"/>
      <c r="AM403" s="21"/>
      <c r="AN403" s="21"/>
      <c r="AO403" s="21"/>
      <c r="AP403" s="21"/>
      <c r="AQ403" s="21"/>
      <c r="AR403" s="21"/>
      <c r="AS403" s="21"/>
      <c r="AT403" s="180"/>
      <c r="AU403" s="21"/>
      <c r="AV403" s="180"/>
      <c r="AW403" s="21"/>
      <c r="AX403" s="21"/>
      <c r="AY403" s="21"/>
      <c r="AZ403" s="21"/>
      <c r="BA403" s="21"/>
      <c r="BB403" s="20"/>
      <c r="BC403" s="23"/>
      <c r="BD403" s="233"/>
      <c r="BE403" s="23"/>
      <c r="BF403" s="20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409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9"/>
      <c r="P404" s="29"/>
      <c r="Q404" s="29"/>
      <c r="R404" s="29"/>
      <c r="S404" s="29"/>
      <c r="T404" s="29"/>
      <c r="U404" s="29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180"/>
      <c r="AM404" s="21"/>
      <c r="AN404" s="21"/>
      <c r="AO404" s="21"/>
      <c r="AP404" s="21"/>
      <c r="AQ404" s="21"/>
      <c r="AR404" s="21"/>
      <c r="AS404" s="21"/>
      <c r="AT404" s="180"/>
      <c r="AU404" s="21"/>
      <c r="AV404" s="180"/>
      <c r="AW404" s="21"/>
      <c r="AX404" s="21"/>
      <c r="AY404" s="21"/>
      <c r="AZ404" s="21"/>
      <c r="BA404" s="21"/>
      <c r="BB404" s="20"/>
      <c r="BC404" s="23"/>
      <c r="BD404" s="233"/>
      <c r="BE404" s="29"/>
      <c r="BF404" s="29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409.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33"/>
      <c r="BE405" s="20"/>
      <c r="BF405" s="20"/>
      <c r="BG405" s="20"/>
      <c r="BH405" s="20"/>
      <c r="BI405" s="23"/>
      <c r="BJ405" s="20"/>
      <c r="BK405" s="20"/>
      <c r="BL405" s="23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71.7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33"/>
      <c r="BE406" s="233"/>
      <c r="BF406" s="20"/>
      <c r="BG406" s="20"/>
      <c r="BH406" s="20"/>
      <c r="BI406" s="23"/>
      <c r="BJ406" s="20"/>
      <c r="BK406" s="20"/>
      <c r="BL406" s="23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251.2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33"/>
      <c r="O407" s="28"/>
      <c r="P407" s="18"/>
      <c r="Q407" s="28"/>
      <c r="R407" s="28"/>
      <c r="S407" s="28"/>
      <c r="T407" s="28"/>
      <c r="U407" s="28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0"/>
      <c r="AI407" s="23"/>
      <c r="AJ407" s="23"/>
      <c r="AK407" s="21"/>
      <c r="AL407" s="233"/>
      <c r="AM407" s="23"/>
      <c r="AN407" s="23"/>
      <c r="AO407" s="21"/>
      <c r="AP407" s="21"/>
      <c r="AQ407" s="21"/>
      <c r="AR407" s="21"/>
      <c r="AS407" s="21"/>
      <c r="AT407" s="233"/>
      <c r="AU407" s="23"/>
      <c r="AV407" s="233"/>
      <c r="AW407" s="23"/>
      <c r="AX407" s="21"/>
      <c r="AY407" s="21"/>
      <c r="AZ407" s="21"/>
      <c r="BA407" s="21"/>
      <c r="BB407" s="20"/>
      <c r="BC407" s="23"/>
      <c r="BD407" s="233"/>
      <c r="BE407" s="23"/>
      <c r="BF407" s="23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409.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3"/>
      <c r="P408" s="20"/>
      <c r="Q408" s="23"/>
      <c r="R408" s="23"/>
      <c r="S408" s="23"/>
      <c r="T408" s="23"/>
      <c r="U408" s="23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0"/>
      <c r="AI408" s="23"/>
      <c r="AJ408" s="23"/>
      <c r="AK408" s="21"/>
      <c r="AL408" s="233"/>
      <c r="AM408" s="23"/>
      <c r="AN408" s="23"/>
      <c r="AO408" s="21"/>
      <c r="AP408" s="21"/>
      <c r="AQ408" s="21"/>
      <c r="AR408" s="21"/>
      <c r="AS408" s="21"/>
      <c r="AT408" s="233"/>
      <c r="AU408" s="23"/>
      <c r="AV408" s="233"/>
      <c r="AW408" s="23"/>
      <c r="AX408" s="21"/>
      <c r="AY408" s="21"/>
      <c r="AZ408" s="21"/>
      <c r="BA408" s="21"/>
      <c r="BB408" s="20"/>
      <c r="BC408" s="23"/>
      <c r="BD408" s="233"/>
      <c r="BE408" s="23"/>
      <c r="BF408" s="23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09.2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33"/>
      <c r="O409" s="28"/>
      <c r="P409" s="18"/>
      <c r="Q409" s="28"/>
      <c r="R409" s="28"/>
      <c r="S409" s="28"/>
      <c r="T409" s="28"/>
      <c r="U409" s="28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0"/>
      <c r="AI409" s="23"/>
      <c r="AJ409" s="23"/>
      <c r="AK409" s="21"/>
      <c r="AL409" s="233"/>
      <c r="AM409" s="23"/>
      <c r="AN409" s="23"/>
      <c r="AO409" s="21"/>
      <c r="AP409" s="21"/>
      <c r="AQ409" s="21"/>
      <c r="AR409" s="21"/>
      <c r="AS409" s="21"/>
      <c r="AT409" s="233"/>
      <c r="AU409" s="23"/>
      <c r="AV409" s="233"/>
      <c r="AW409" s="23"/>
      <c r="AX409" s="21"/>
      <c r="AY409" s="21"/>
      <c r="AZ409" s="21"/>
      <c r="BA409" s="21"/>
      <c r="BB409" s="20"/>
      <c r="BC409" s="23"/>
      <c r="BD409" s="233"/>
      <c r="BE409" s="23"/>
      <c r="BF409" s="23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198.7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33"/>
      <c r="O410" s="28"/>
      <c r="P410" s="18"/>
      <c r="Q410" s="28"/>
      <c r="R410" s="28"/>
      <c r="S410" s="28"/>
      <c r="T410" s="28"/>
      <c r="U410" s="28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180"/>
      <c r="AM410" s="21"/>
      <c r="AN410" s="21"/>
      <c r="AO410" s="21"/>
      <c r="AP410" s="21"/>
      <c r="AQ410" s="21"/>
      <c r="AR410" s="21"/>
      <c r="AS410" s="21"/>
      <c r="AT410" s="180"/>
      <c r="AU410" s="21"/>
      <c r="AV410" s="180"/>
      <c r="AW410" s="21"/>
      <c r="AX410" s="21"/>
      <c r="AY410" s="21"/>
      <c r="AZ410" s="21"/>
      <c r="BA410" s="21"/>
      <c r="BB410" s="20"/>
      <c r="BC410" s="23"/>
      <c r="BD410" s="233"/>
      <c r="BE410" s="23"/>
      <c r="BF410" s="20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408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33"/>
      <c r="O411" s="28"/>
      <c r="P411" s="18"/>
      <c r="Q411" s="28"/>
      <c r="R411" s="28"/>
      <c r="S411" s="28"/>
      <c r="T411" s="28"/>
      <c r="U411" s="28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180"/>
      <c r="AM411" s="21"/>
      <c r="AN411" s="21"/>
      <c r="AO411" s="21"/>
      <c r="AP411" s="21"/>
      <c r="AQ411" s="21"/>
      <c r="AR411" s="21"/>
      <c r="AS411" s="21"/>
      <c r="AT411" s="180"/>
      <c r="AU411" s="21"/>
      <c r="AV411" s="180"/>
      <c r="AW411" s="21"/>
      <c r="AX411" s="21"/>
      <c r="AY411" s="21"/>
      <c r="AZ411" s="21"/>
      <c r="BA411" s="21"/>
      <c r="BB411" s="20"/>
      <c r="BC411" s="23"/>
      <c r="BD411" s="233"/>
      <c r="BE411" s="23"/>
      <c r="BF411" s="20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254.2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33"/>
      <c r="O412" s="28"/>
      <c r="P412" s="18"/>
      <c r="Q412" s="28"/>
      <c r="R412" s="28"/>
      <c r="S412" s="28"/>
      <c r="T412" s="28"/>
      <c r="U412" s="28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180"/>
      <c r="AM412" s="21"/>
      <c r="AN412" s="21"/>
      <c r="AO412" s="21"/>
      <c r="AP412" s="21"/>
      <c r="AQ412" s="21"/>
      <c r="AR412" s="21"/>
      <c r="AS412" s="21"/>
      <c r="AT412" s="180"/>
      <c r="AU412" s="21"/>
      <c r="AV412" s="180"/>
      <c r="AW412" s="21"/>
      <c r="AX412" s="21"/>
      <c r="AY412" s="21"/>
      <c r="AZ412" s="21"/>
      <c r="BA412" s="21"/>
      <c r="BB412" s="20"/>
      <c r="BC412" s="23"/>
      <c r="BD412" s="233"/>
      <c r="BE412" s="23"/>
      <c r="BF412" s="20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261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9"/>
      <c r="P413" s="29"/>
      <c r="Q413" s="29"/>
      <c r="R413" s="29"/>
      <c r="S413" s="29"/>
      <c r="T413" s="29"/>
      <c r="U413" s="29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180"/>
      <c r="AM413" s="21"/>
      <c r="AN413" s="21"/>
      <c r="AO413" s="21"/>
      <c r="AP413" s="21"/>
      <c r="AQ413" s="21"/>
      <c r="AR413" s="21"/>
      <c r="AS413" s="21"/>
      <c r="AT413" s="180"/>
      <c r="AU413" s="21"/>
      <c r="AV413" s="180"/>
      <c r="AW413" s="21"/>
      <c r="AX413" s="21"/>
      <c r="AY413" s="21"/>
      <c r="AZ413" s="21"/>
      <c r="BA413" s="21"/>
      <c r="BB413" s="20"/>
      <c r="BC413" s="23"/>
      <c r="BD413" s="233"/>
      <c r="BE413" s="23"/>
      <c r="BF413" s="20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49.2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180"/>
      <c r="AM414" s="21"/>
      <c r="AN414" s="21"/>
      <c r="AO414" s="21"/>
      <c r="AP414" s="21"/>
      <c r="AQ414" s="21"/>
      <c r="AR414" s="21"/>
      <c r="AS414" s="21"/>
      <c r="AT414" s="180"/>
      <c r="AU414" s="21"/>
      <c r="AV414" s="180"/>
      <c r="AW414" s="21"/>
      <c r="AX414" s="21"/>
      <c r="AY414" s="21"/>
      <c r="AZ414" s="21"/>
      <c r="BA414" s="21"/>
      <c r="BB414" s="20"/>
      <c r="BC414" s="23"/>
      <c r="BD414" s="233"/>
      <c r="BE414" s="23"/>
      <c r="BF414" s="20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149.2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33"/>
      <c r="O415" s="28"/>
      <c r="P415" s="18"/>
      <c r="Q415" s="28"/>
      <c r="R415" s="28"/>
      <c r="S415" s="28"/>
      <c r="T415" s="28"/>
      <c r="U415" s="28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180"/>
      <c r="AM415" s="21"/>
      <c r="AN415" s="21"/>
      <c r="AO415" s="21"/>
      <c r="AP415" s="21"/>
      <c r="AQ415" s="21"/>
      <c r="AR415" s="21"/>
      <c r="AS415" s="21"/>
      <c r="AT415" s="180"/>
      <c r="AU415" s="21"/>
      <c r="AV415" s="180"/>
      <c r="AW415" s="21"/>
      <c r="AX415" s="21"/>
      <c r="AY415" s="21"/>
      <c r="AZ415" s="21"/>
      <c r="BA415" s="21"/>
      <c r="BB415" s="20"/>
      <c r="BC415" s="23"/>
      <c r="BD415" s="233"/>
      <c r="BE415" s="23"/>
      <c r="BF415" s="20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149.2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33"/>
      <c r="O416" s="23"/>
      <c r="P416" s="23"/>
      <c r="Q416" s="23"/>
      <c r="R416" s="23"/>
      <c r="S416" s="23"/>
      <c r="T416" s="23"/>
      <c r="U416" s="2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80"/>
      <c r="AM416" s="21"/>
      <c r="AN416" s="21"/>
      <c r="AO416" s="21"/>
      <c r="AP416" s="21"/>
      <c r="AQ416" s="21"/>
      <c r="AR416" s="21"/>
      <c r="AS416" s="21"/>
      <c r="AT416" s="180"/>
      <c r="AU416" s="21"/>
      <c r="AV416" s="180"/>
      <c r="AW416" s="21"/>
      <c r="AX416" s="21"/>
      <c r="AY416" s="21"/>
      <c r="AZ416" s="21"/>
      <c r="BA416" s="21"/>
      <c r="BB416" s="20"/>
      <c r="BC416" s="23"/>
      <c r="BD416" s="233"/>
      <c r="BE416" s="23"/>
      <c r="BF416" s="20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49.2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33"/>
      <c r="O417" s="28"/>
      <c r="P417" s="18"/>
      <c r="Q417" s="28"/>
      <c r="R417" s="28"/>
      <c r="S417" s="28"/>
      <c r="T417" s="28"/>
      <c r="U417" s="28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80"/>
      <c r="AM417" s="21"/>
      <c r="AN417" s="21"/>
      <c r="AO417" s="21"/>
      <c r="AP417" s="21"/>
      <c r="AQ417" s="21"/>
      <c r="AR417" s="21"/>
      <c r="AS417" s="21"/>
      <c r="AT417" s="180"/>
      <c r="AU417" s="21"/>
      <c r="AV417" s="180"/>
      <c r="AW417" s="21"/>
      <c r="AX417" s="21"/>
      <c r="AY417" s="21"/>
      <c r="AZ417" s="21"/>
      <c r="BA417" s="21"/>
      <c r="BB417" s="20"/>
      <c r="BC417" s="23"/>
      <c r="BD417" s="233"/>
      <c r="BE417" s="23"/>
      <c r="BF417" s="20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149.2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33"/>
      <c r="O418" s="28"/>
      <c r="P418" s="18"/>
      <c r="Q418" s="28"/>
      <c r="R418" s="28"/>
      <c r="S418" s="28"/>
      <c r="T418" s="28"/>
      <c r="U418" s="28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0"/>
      <c r="AM418" s="21"/>
      <c r="AN418" s="21"/>
      <c r="AO418" s="21"/>
      <c r="AP418" s="21"/>
      <c r="AQ418" s="21"/>
      <c r="AR418" s="21"/>
      <c r="AS418" s="21"/>
      <c r="AT418" s="180"/>
      <c r="AU418" s="21"/>
      <c r="AV418" s="180"/>
      <c r="AW418" s="21"/>
      <c r="AX418" s="21"/>
      <c r="AY418" s="21"/>
      <c r="AZ418" s="21"/>
      <c r="BA418" s="21"/>
      <c r="BB418" s="20"/>
      <c r="BC418" s="23"/>
      <c r="BD418" s="233"/>
      <c r="BE418" s="23"/>
      <c r="BF418" s="20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267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0"/>
      <c r="AM419" s="21"/>
      <c r="AN419" s="21"/>
      <c r="AO419" s="21"/>
      <c r="AP419" s="21"/>
      <c r="AQ419" s="21"/>
      <c r="AR419" s="21"/>
      <c r="AS419" s="21"/>
      <c r="AT419" s="180"/>
      <c r="AU419" s="21"/>
      <c r="AV419" s="180"/>
      <c r="AW419" s="21"/>
      <c r="AX419" s="21"/>
      <c r="AY419" s="21"/>
      <c r="AZ419" s="21"/>
      <c r="BA419" s="21"/>
      <c r="BB419" s="20"/>
      <c r="BC419" s="23"/>
      <c r="BD419" s="233"/>
      <c r="BE419" s="23"/>
      <c r="BF419" s="23"/>
      <c r="BG419" s="21"/>
      <c r="BH419" s="21"/>
      <c r="BI419" s="21"/>
      <c r="BJ419" s="20"/>
      <c r="BK419" s="23"/>
      <c r="BL419" s="23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154.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0"/>
      <c r="AM420" s="21"/>
      <c r="AN420" s="21"/>
      <c r="AO420" s="21"/>
      <c r="AP420" s="21"/>
      <c r="AQ420" s="21"/>
      <c r="AR420" s="21"/>
      <c r="AS420" s="21"/>
      <c r="AT420" s="180"/>
      <c r="AU420" s="21"/>
      <c r="AV420" s="180"/>
      <c r="AW420" s="21"/>
      <c r="AX420" s="21"/>
      <c r="AY420" s="21"/>
      <c r="AZ420" s="21"/>
      <c r="BA420" s="21"/>
      <c r="BB420" s="20"/>
      <c r="BC420" s="23"/>
      <c r="BD420" s="233"/>
      <c r="BE420" s="63"/>
      <c r="BF420" s="29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44.7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0"/>
      <c r="AM421" s="21"/>
      <c r="AN421" s="21"/>
      <c r="AO421" s="21"/>
      <c r="AP421" s="21"/>
      <c r="AQ421" s="21"/>
      <c r="AR421" s="21"/>
      <c r="AS421" s="21"/>
      <c r="AT421" s="180"/>
      <c r="AU421" s="21"/>
      <c r="AV421" s="180"/>
      <c r="AW421" s="21"/>
      <c r="AX421" s="21"/>
      <c r="AY421" s="21"/>
      <c r="AZ421" s="21"/>
      <c r="BA421" s="21"/>
      <c r="BB421" s="20"/>
      <c r="BC421" s="23"/>
      <c r="BD421" s="233"/>
      <c r="BE421" s="63"/>
      <c r="BF421" s="29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409.6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0"/>
      <c r="AM422" s="21"/>
      <c r="AN422" s="21"/>
      <c r="AO422" s="21"/>
      <c r="AP422" s="21"/>
      <c r="AQ422" s="21"/>
      <c r="AR422" s="21"/>
      <c r="AS422" s="21"/>
      <c r="AT422" s="180"/>
      <c r="AU422" s="21"/>
      <c r="AV422" s="180"/>
      <c r="AW422" s="21"/>
      <c r="AX422" s="21"/>
      <c r="AY422" s="21"/>
      <c r="AZ422" s="21"/>
      <c r="BA422" s="21"/>
      <c r="BB422" s="20"/>
      <c r="BC422" s="20"/>
      <c r="BD422" s="20"/>
      <c r="BE422" s="23"/>
      <c r="BF422" s="20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52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0"/>
      <c r="AM423" s="21"/>
      <c r="AN423" s="21"/>
      <c r="AO423" s="21"/>
      <c r="AP423" s="21"/>
      <c r="AQ423" s="21"/>
      <c r="AR423" s="21"/>
      <c r="AS423" s="21"/>
      <c r="AT423" s="180"/>
      <c r="AU423" s="21"/>
      <c r="AV423" s="180"/>
      <c r="AW423" s="21"/>
      <c r="AX423" s="21"/>
      <c r="AY423" s="21"/>
      <c r="AZ423" s="21"/>
      <c r="BA423" s="21"/>
      <c r="BB423" s="20"/>
      <c r="BC423" s="23"/>
      <c r="BD423" s="233"/>
      <c r="BE423" s="23"/>
      <c r="BF423" s="20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20.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9"/>
      <c r="P424" s="29"/>
      <c r="Q424" s="29"/>
      <c r="R424" s="29"/>
      <c r="S424" s="29"/>
      <c r="T424" s="29"/>
      <c r="U424" s="29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0"/>
      <c r="AM424" s="21"/>
      <c r="AN424" s="21"/>
      <c r="AO424" s="21"/>
      <c r="AP424" s="21"/>
      <c r="AQ424" s="21"/>
      <c r="AR424" s="21"/>
      <c r="AS424" s="21"/>
      <c r="AT424" s="180"/>
      <c r="AU424" s="21"/>
      <c r="AV424" s="180"/>
      <c r="AW424" s="21"/>
      <c r="AX424" s="21"/>
      <c r="AY424" s="21"/>
      <c r="AZ424" s="21"/>
      <c r="BA424" s="21"/>
      <c r="BB424" s="20"/>
      <c r="BC424" s="23"/>
      <c r="BD424" s="233"/>
      <c r="BE424" s="29"/>
      <c r="BF424" s="29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20.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0"/>
      <c r="AM425" s="21"/>
      <c r="AN425" s="21"/>
      <c r="AO425" s="21"/>
      <c r="AP425" s="21"/>
      <c r="AQ425" s="21"/>
      <c r="AR425" s="21"/>
      <c r="AS425" s="21"/>
      <c r="AT425" s="180"/>
      <c r="AU425" s="21"/>
      <c r="AV425" s="180"/>
      <c r="AW425" s="21"/>
      <c r="AX425" s="21"/>
      <c r="AY425" s="21"/>
      <c r="AZ425" s="21"/>
      <c r="BA425" s="21"/>
      <c r="BB425" s="20"/>
      <c r="BC425" s="23"/>
      <c r="BD425" s="233"/>
      <c r="BE425" s="20"/>
      <c r="BF425" s="20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220.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0"/>
      <c r="AM426" s="21"/>
      <c r="AN426" s="21"/>
      <c r="AO426" s="21"/>
      <c r="AP426" s="21"/>
      <c r="AQ426" s="21"/>
      <c r="AR426" s="21"/>
      <c r="AS426" s="21"/>
      <c r="AT426" s="180"/>
      <c r="AU426" s="21"/>
      <c r="AV426" s="180"/>
      <c r="AW426" s="21"/>
      <c r="AX426" s="21"/>
      <c r="AY426" s="21"/>
      <c r="AZ426" s="21"/>
      <c r="BA426" s="21"/>
      <c r="BB426" s="20"/>
      <c r="BC426" s="23"/>
      <c r="BD426" s="233"/>
      <c r="BE426" s="23"/>
      <c r="BF426" s="20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409.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9"/>
      <c r="P427" s="29"/>
      <c r="Q427" s="29"/>
      <c r="R427" s="29"/>
      <c r="S427" s="29"/>
      <c r="T427" s="29"/>
      <c r="U427" s="29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0"/>
      <c r="AI427" s="29"/>
      <c r="AJ427" s="29"/>
      <c r="AK427" s="21"/>
      <c r="AL427" s="233"/>
      <c r="AM427" s="29"/>
      <c r="AN427" s="29"/>
      <c r="AO427" s="21"/>
      <c r="AP427" s="21"/>
      <c r="AQ427" s="21"/>
      <c r="AR427" s="21"/>
      <c r="AS427" s="21"/>
      <c r="AT427" s="233"/>
      <c r="AU427" s="29"/>
      <c r="AV427" s="233"/>
      <c r="AW427" s="29"/>
      <c r="AX427" s="21"/>
      <c r="AY427" s="21"/>
      <c r="AZ427" s="21"/>
      <c r="BA427" s="21"/>
      <c r="BB427" s="20"/>
      <c r="BC427" s="23"/>
      <c r="BD427" s="233"/>
      <c r="BE427" s="29"/>
      <c r="BF427" s="29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44.7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9"/>
      <c r="P428" s="29"/>
      <c r="Q428" s="29"/>
      <c r="R428" s="29"/>
      <c r="S428" s="29"/>
      <c r="T428" s="29"/>
      <c r="U428" s="29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0"/>
      <c r="AI428" s="29"/>
      <c r="AJ428" s="29"/>
      <c r="AK428" s="21"/>
      <c r="AL428" s="233"/>
      <c r="AM428" s="29"/>
      <c r="AN428" s="29"/>
      <c r="AO428" s="21"/>
      <c r="AP428" s="21"/>
      <c r="AQ428" s="21"/>
      <c r="AR428" s="21"/>
      <c r="AS428" s="21"/>
      <c r="AT428" s="233"/>
      <c r="AU428" s="29"/>
      <c r="AV428" s="233"/>
      <c r="AW428" s="29"/>
      <c r="AX428" s="21"/>
      <c r="AY428" s="21"/>
      <c r="AZ428" s="21"/>
      <c r="BA428" s="21"/>
      <c r="BB428" s="20"/>
      <c r="BC428" s="23"/>
      <c r="BD428" s="233"/>
      <c r="BE428" s="29"/>
      <c r="BF428" s="29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44.7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9"/>
      <c r="P429" s="29"/>
      <c r="Q429" s="29"/>
      <c r="R429" s="29"/>
      <c r="S429" s="29"/>
      <c r="T429" s="29"/>
      <c r="U429" s="29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0"/>
      <c r="AI429" s="29"/>
      <c r="AJ429" s="29"/>
      <c r="AK429" s="21"/>
      <c r="AL429" s="233"/>
      <c r="AM429" s="29"/>
      <c r="AN429" s="29"/>
      <c r="AO429" s="21"/>
      <c r="AP429" s="21"/>
      <c r="AQ429" s="21"/>
      <c r="AR429" s="21"/>
      <c r="AS429" s="21"/>
      <c r="AT429" s="233"/>
      <c r="AU429" s="29"/>
      <c r="AV429" s="233"/>
      <c r="AW429" s="29"/>
      <c r="AX429" s="21"/>
      <c r="AY429" s="21"/>
      <c r="AZ429" s="21"/>
      <c r="BA429" s="21"/>
      <c r="BB429" s="20"/>
      <c r="BC429" s="23"/>
      <c r="BD429" s="233"/>
      <c r="BE429" s="29"/>
      <c r="BF429" s="29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44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9"/>
      <c r="P430" s="29"/>
      <c r="Q430" s="29"/>
      <c r="R430" s="29"/>
      <c r="S430" s="29"/>
      <c r="T430" s="29"/>
      <c r="U430" s="29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0"/>
      <c r="AI430" s="29"/>
      <c r="AJ430" s="29"/>
      <c r="AK430" s="21"/>
      <c r="AL430" s="233"/>
      <c r="AM430" s="29"/>
      <c r="AN430" s="29"/>
      <c r="AO430" s="21"/>
      <c r="AP430" s="21"/>
      <c r="AQ430" s="21"/>
      <c r="AR430" s="21"/>
      <c r="AS430" s="21"/>
      <c r="AT430" s="233"/>
      <c r="AU430" s="29"/>
      <c r="AV430" s="233"/>
      <c r="AW430" s="29"/>
      <c r="AX430" s="21"/>
      <c r="AY430" s="21"/>
      <c r="AZ430" s="21"/>
      <c r="BA430" s="21"/>
      <c r="BB430" s="20"/>
      <c r="BC430" s="23"/>
      <c r="BD430" s="233"/>
      <c r="BE430" s="29"/>
      <c r="BF430" s="29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44.7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9"/>
      <c r="P431" s="29"/>
      <c r="Q431" s="29"/>
      <c r="R431" s="29"/>
      <c r="S431" s="29"/>
      <c r="T431" s="29"/>
      <c r="U431" s="29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0"/>
      <c r="AI431" s="29"/>
      <c r="AJ431" s="29"/>
      <c r="AK431" s="21"/>
      <c r="AL431" s="233"/>
      <c r="AM431" s="29"/>
      <c r="AN431" s="29"/>
      <c r="AO431" s="21"/>
      <c r="AP431" s="21"/>
      <c r="AQ431" s="21"/>
      <c r="AR431" s="21"/>
      <c r="AS431" s="21"/>
      <c r="AT431" s="233"/>
      <c r="AU431" s="29"/>
      <c r="AV431" s="233"/>
      <c r="AW431" s="29"/>
      <c r="AX431" s="21"/>
      <c r="AY431" s="21"/>
      <c r="AZ431" s="21"/>
      <c r="BA431" s="21"/>
      <c r="BB431" s="20"/>
      <c r="BC431" s="23"/>
      <c r="BD431" s="233"/>
      <c r="BE431" s="29"/>
      <c r="BF431" s="29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44.7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9"/>
      <c r="P432" s="29"/>
      <c r="Q432" s="29"/>
      <c r="R432" s="29"/>
      <c r="S432" s="29"/>
      <c r="T432" s="29"/>
      <c r="U432" s="29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0"/>
      <c r="AI432" s="29"/>
      <c r="AJ432" s="29"/>
      <c r="AK432" s="21"/>
      <c r="AL432" s="233"/>
      <c r="AM432" s="29"/>
      <c r="AN432" s="29"/>
      <c r="AO432" s="21"/>
      <c r="AP432" s="21"/>
      <c r="AQ432" s="21"/>
      <c r="AR432" s="21"/>
      <c r="AS432" s="21"/>
      <c r="AT432" s="233"/>
      <c r="AU432" s="29"/>
      <c r="AV432" s="233"/>
      <c r="AW432" s="29"/>
      <c r="AX432" s="21"/>
      <c r="AY432" s="21"/>
      <c r="AZ432" s="21"/>
      <c r="BA432" s="21"/>
      <c r="BB432" s="20"/>
      <c r="BC432" s="23"/>
      <c r="BD432" s="233"/>
      <c r="BE432" s="29"/>
      <c r="BF432" s="29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409.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9"/>
      <c r="P433" s="29"/>
      <c r="Q433" s="29"/>
      <c r="R433" s="29"/>
      <c r="S433" s="29"/>
      <c r="T433" s="29"/>
      <c r="U433" s="29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0"/>
      <c r="AM433" s="21"/>
      <c r="AN433" s="21"/>
      <c r="AO433" s="21"/>
      <c r="AP433" s="21"/>
      <c r="AQ433" s="21"/>
      <c r="AR433" s="21"/>
      <c r="AS433" s="21"/>
      <c r="AT433" s="180"/>
      <c r="AU433" s="21"/>
      <c r="AV433" s="180"/>
      <c r="AW433" s="21"/>
      <c r="AX433" s="21"/>
      <c r="AY433" s="21"/>
      <c r="AZ433" s="21"/>
      <c r="BA433" s="21"/>
      <c r="BB433" s="20"/>
      <c r="BC433" s="23"/>
      <c r="BD433" s="233"/>
      <c r="BE433" s="63"/>
      <c r="BF433" s="29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408.7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0"/>
      <c r="AM434" s="21"/>
      <c r="AN434" s="21"/>
      <c r="AO434" s="21"/>
      <c r="AP434" s="21"/>
      <c r="AQ434" s="21"/>
      <c r="AR434" s="21"/>
      <c r="AS434" s="21"/>
      <c r="AT434" s="180"/>
      <c r="AU434" s="21"/>
      <c r="AV434" s="180"/>
      <c r="AW434" s="21"/>
      <c r="AX434" s="21"/>
      <c r="AY434" s="21"/>
      <c r="AZ434" s="21"/>
      <c r="BA434" s="21"/>
      <c r="BB434" s="20"/>
      <c r="BC434" s="23"/>
      <c r="BD434" s="233"/>
      <c r="BE434" s="20"/>
      <c r="BF434" s="20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146.2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0"/>
      <c r="AM435" s="21"/>
      <c r="AN435" s="21"/>
      <c r="AO435" s="21"/>
      <c r="AP435" s="21"/>
      <c r="AQ435" s="21"/>
      <c r="AR435" s="21"/>
      <c r="AS435" s="21"/>
      <c r="AT435" s="180"/>
      <c r="AU435" s="21"/>
      <c r="AV435" s="180"/>
      <c r="AW435" s="21"/>
      <c r="AX435" s="21"/>
      <c r="AY435" s="21"/>
      <c r="AZ435" s="21"/>
      <c r="BA435" s="21"/>
      <c r="BB435" s="20"/>
      <c r="BC435" s="23"/>
      <c r="BD435" s="233"/>
      <c r="BE435" s="63"/>
      <c r="BF435" s="29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408.7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0"/>
      <c r="AM436" s="21"/>
      <c r="AN436" s="21"/>
      <c r="AO436" s="21"/>
      <c r="AP436" s="21"/>
      <c r="AQ436" s="21"/>
      <c r="AR436" s="21"/>
      <c r="AS436" s="21"/>
      <c r="AT436" s="180"/>
      <c r="AU436" s="21"/>
      <c r="AV436" s="180"/>
      <c r="AW436" s="21"/>
      <c r="AX436" s="21"/>
      <c r="AY436" s="21"/>
      <c r="AZ436" s="21"/>
      <c r="BA436" s="21"/>
      <c r="BB436" s="20"/>
      <c r="BC436" s="23"/>
      <c r="BD436" s="233"/>
      <c r="BE436" s="20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156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0"/>
      <c r="AM437" s="21"/>
      <c r="AN437" s="21"/>
      <c r="AO437" s="21"/>
      <c r="AP437" s="21"/>
      <c r="AQ437" s="21"/>
      <c r="AR437" s="21"/>
      <c r="AS437" s="21"/>
      <c r="AT437" s="180"/>
      <c r="AU437" s="21"/>
      <c r="AV437" s="180"/>
      <c r="AW437" s="21"/>
      <c r="AX437" s="21"/>
      <c r="AY437" s="21"/>
      <c r="AZ437" s="21"/>
      <c r="BA437" s="21"/>
      <c r="BB437" s="20"/>
      <c r="BC437" s="23"/>
      <c r="BD437" s="233"/>
      <c r="BE437" s="63"/>
      <c r="BF437" s="29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132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9"/>
      <c r="P438" s="29"/>
      <c r="Q438" s="29"/>
      <c r="R438" s="29"/>
      <c r="S438" s="29"/>
      <c r="T438" s="29"/>
      <c r="U438" s="29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0"/>
      <c r="AM438" s="21"/>
      <c r="AN438" s="21"/>
      <c r="AO438" s="21"/>
      <c r="AP438" s="21"/>
      <c r="AQ438" s="21"/>
      <c r="AR438" s="21"/>
      <c r="AS438" s="21"/>
      <c r="AT438" s="180"/>
      <c r="AU438" s="21"/>
      <c r="AV438" s="180"/>
      <c r="AW438" s="21"/>
      <c r="AX438" s="21"/>
      <c r="AY438" s="21"/>
      <c r="AZ438" s="21"/>
      <c r="BA438" s="21"/>
      <c r="BB438" s="20"/>
      <c r="BC438" s="23"/>
      <c r="BD438" s="233"/>
      <c r="BE438" s="29"/>
      <c r="BF438" s="29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32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9"/>
      <c r="P439" s="29"/>
      <c r="Q439" s="29"/>
      <c r="R439" s="29"/>
      <c r="S439" s="29"/>
      <c r="T439" s="29"/>
      <c r="U439" s="29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0"/>
      <c r="AM439" s="21"/>
      <c r="AN439" s="21"/>
      <c r="AO439" s="21"/>
      <c r="AP439" s="21"/>
      <c r="AQ439" s="21"/>
      <c r="AR439" s="21"/>
      <c r="AS439" s="21"/>
      <c r="AT439" s="180"/>
      <c r="AU439" s="21"/>
      <c r="AV439" s="180"/>
      <c r="AW439" s="21"/>
      <c r="AX439" s="21"/>
      <c r="AY439" s="21"/>
      <c r="AZ439" s="21"/>
      <c r="BA439" s="21"/>
      <c r="BB439" s="20"/>
      <c r="BC439" s="23"/>
      <c r="BD439" s="233"/>
      <c r="BE439" s="63"/>
      <c r="BF439" s="29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246.7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3"/>
      <c r="P440" s="20"/>
      <c r="Q440" s="23"/>
      <c r="R440" s="23"/>
      <c r="S440" s="23"/>
      <c r="T440" s="23"/>
      <c r="U440" s="23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0"/>
      <c r="AM440" s="21"/>
      <c r="AN440" s="21"/>
      <c r="AO440" s="21"/>
      <c r="AP440" s="21"/>
      <c r="AQ440" s="21"/>
      <c r="AR440" s="21"/>
      <c r="AS440" s="21"/>
      <c r="AT440" s="180"/>
      <c r="AU440" s="21"/>
      <c r="AV440" s="180"/>
      <c r="AW440" s="21"/>
      <c r="AX440" s="21"/>
      <c r="AY440" s="21"/>
      <c r="AZ440" s="21"/>
      <c r="BA440" s="21"/>
      <c r="BB440" s="20"/>
      <c r="BC440" s="23"/>
      <c r="BD440" s="233"/>
      <c r="BE440" s="23"/>
      <c r="BF440" s="23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184.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3"/>
      <c r="P441" s="23"/>
      <c r="Q441" s="23"/>
      <c r="R441" s="23"/>
      <c r="S441" s="23"/>
      <c r="T441" s="23"/>
      <c r="U441" s="23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180"/>
      <c r="AM441" s="21"/>
      <c r="AN441" s="21"/>
      <c r="AO441" s="21"/>
      <c r="AP441" s="21"/>
      <c r="AQ441" s="21"/>
      <c r="AR441" s="21"/>
      <c r="AS441" s="21"/>
      <c r="AT441" s="180"/>
      <c r="AU441" s="21"/>
      <c r="AV441" s="180"/>
      <c r="AW441" s="21"/>
      <c r="AX441" s="21"/>
      <c r="AY441" s="21"/>
      <c r="AZ441" s="21"/>
      <c r="BA441" s="21"/>
      <c r="BB441" s="20"/>
      <c r="BC441" s="23"/>
      <c r="BD441" s="183"/>
      <c r="BE441" s="184"/>
      <c r="BF441" s="29"/>
      <c r="BG441" s="21"/>
      <c r="BH441" s="21"/>
      <c r="BI441" s="21"/>
      <c r="BJ441" s="21"/>
      <c r="BK441" s="21"/>
      <c r="BL441" s="21"/>
      <c r="BM441" s="21"/>
      <c r="BN441" s="194"/>
      <c r="BO441" s="24"/>
      <c r="BP441" s="21"/>
      <c r="BQ441" s="21"/>
      <c r="BR441" s="23"/>
      <c r="BS441" s="23"/>
      <c r="BT441" s="24"/>
      <c r="BU441" s="25"/>
    </row>
    <row r="442" spans="1:73" s="22" customFormat="1" ht="184.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33"/>
      <c r="O442" s="28"/>
      <c r="P442" s="18"/>
      <c r="Q442" s="28"/>
      <c r="R442" s="28"/>
      <c r="S442" s="28"/>
      <c r="T442" s="28"/>
      <c r="U442" s="28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80"/>
      <c r="AM442" s="21"/>
      <c r="AN442" s="21"/>
      <c r="AO442" s="21"/>
      <c r="AP442" s="21"/>
      <c r="AQ442" s="21"/>
      <c r="AR442" s="21"/>
      <c r="AS442" s="21"/>
      <c r="AT442" s="180"/>
      <c r="AU442" s="21"/>
      <c r="AV442" s="180"/>
      <c r="AW442" s="21"/>
      <c r="AX442" s="21"/>
      <c r="AY442" s="21"/>
      <c r="AZ442" s="21"/>
      <c r="BA442" s="21"/>
      <c r="BB442" s="20"/>
      <c r="BC442" s="23"/>
      <c r="BD442" s="183"/>
      <c r="BE442" s="184"/>
      <c r="BF442" s="29"/>
      <c r="BG442" s="21"/>
      <c r="BH442" s="21"/>
      <c r="BI442" s="21"/>
      <c r="BJ442" s="21"/>
      <c r="BK442" s="21"/>
      <c r="BL442" s="21"/>
      <c r="BM442" s="21"/>
      <c r="BN442" s="194"/>
      <c r="BO442" s="24"/>
      <c r="BP442" s="21"/>
      <c r="BQ442" s="21"/>
      <c r="BR442" s="23"/>
      <c r="BS442" s="23"/>
      <c r="BT442" s="24"/>
      <c r="BU442" s="25"/>
    </row>
    <row r="443" spans="1:73" s="22" customFormat="1" ht="184.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0"/>
      <c r="AM443" s="21"/>
      <c r="AN443" s="21"/>
      <c r="AO443" s="21"/>
      <c r="AP443" s="21"/>
      <c r="AQ443" s="21"/>
      <c r="AR443" s="21"/>
      <c r="AS443" s="21"/>
      <c r="AT443" s="180"/>
      <c r="AU443" s="21"/>
      <c r="AV443" s="180"/>
      <c r="AW443" s="21"/>
      <c r="AX443" s="21"/>
      <c r="AY443" s="21"/>
      <c r="AZ443" s="21"/>
      <c r="BA443" s="21"/>
      <c r="BB443" s="20"/>
      <c r="BC443" s="23"/>
      <c r="BD443" s="233"/>
      <c r="BE443" s="20"/>
      <c r="BF443" s="20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84.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0"/>
      <c r="AM444" s="21"/>
      <c r="AN444" s="21"/>
      <c r="AO444" s="21"/>
      <c r="AP444" s="21"/>
      <c r="AQ444" s="21"/>
      <c r="AR444" s="21"/>
      <c r="AS444" s="21"/>
      <c r="AT444" s="180"/>
      <c r="AU444" s="21"/>
      <c r="AV444" s="180"/>
      <c r="AW444" s="21"/>
      <c r="AX444" s="21"/>
      <c r="AY444" s="21"/>
      <c r="AZ444" s="21"/>
      <c r="BA444" s="21"/>
      <c r="BB444" s="20"/>
      <c r="BC444" s="23"/>
      <c r="BD444" s="183"/>
      <c r="BE444" s="184"/>
      <c r="BF444" s="20"/>
      <c r="BG444" s="21"/>
      <c r="BH444" s="21"/>
      <c r="BI444" s="21"/>
      <c r="BJ444" s="21"/>
      <c r="BK444" s="21"/>
      <c r="BL444" s="21"/>
      <c r="BM444" s="21"/>
      <c r="BN444" s="194"/>
      <c r="BO444" s="24"/>
      <c r="BP444" s="21"/>
      <c r="BQ444" s="21"/>
      <c r="BR444" s="23"/>
      <c r="BS444" s="23"/>
      <c r="BT444" s="24"/>
      <c r="BU444" s="25"/>
    </row>
    <row r="445" spans="1:73" s="22" customFormat="1" ht="189.7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63"/>
      <c r="P445" s="63"/>
      <c r="Q445" s="63"/>
      <c r="R445" s="63"/>
      <c r="S445" s="63"/>
      <c r="T445" s="63"/>
      <c r="U445" s="63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0"/>
      <c r="AM445" s="21"/>
      <c r="AN445" s="21"/>
      <c r="AO445" s="21"/>
      <c r="AP445" s="21"/>
      <c r="AQ445" s="21"/>
      <c r="AR445" s="21"/>
      <c r="AS445" s="21"/>
      <c r="AT445" s="180"/>
      <c r="AU445" s="21"/>
      <c r="AV445" s="180"/>
      <c r="AW445" s="21"/>
      <c r="AX445" s="21"/>
      <c r="AY445" s="21"/>
      <c r="AZ445" s="21"/>
      <c r="BA445" s="21"/>
      <c r="BB445" s="20"/>
      <c r="BC445" s="23"/>
      <c r="BD445" s="183"/>
      <c r="BE445" s="184"/>
      <c r="BF445" s="20"/>
      <c r="BG445" s="21"/>
      <c r="BH445" s="21"/>
      <c r="BI445" s="21"/>
      <c r="BJ445" s="21"/>
      <c r="BK445" s="21"/>
      <c r="BL445" s="21"/>
      <c r="BM445" s="21"/>
      <c r="BN445" s="194"/>
      <c r="BO445" s="24"/>
      <c r="BP445" s="21"/>
      <c r="BQ445" s="21"/>
      <c r="BR445" s="23"/>
      <c r="BS445" s="23"/>
      <c r="BT445" s="24"/>
      <c r="BU445" s="25"/>
    </row>
    <row r="446" spans="1:73" s="22" customFormat="1" ht="184.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0"/>
      <c r="AM446" s="21"/>
      <c r="AN446" s="21"/>
      <c r="AO446" s="21"/>
      <c r="AP446" s="21"/>
      <c r="AQ446" s="21"/>
      <c r="AR446" s="21"/>
      <c r="AS446" s="21"/>
      <c r="AT446" s="180"/>
      <c r="AU446" s="21"/>
      <c r="AV446" s="180"/>
      <c r="AW446" s="21"/>
      <c r="AX446" s="21"/>
      <c r="AY446" s="21"/>
      <c r="AZ446" s="21"/>
      <c r="BA446" s="21"/>
      <c r="BB446" s="20"/>
      <c r="BC446" s="23"/>
      <c r="BD446" s="233"/>
      <c r="BE446" s="20"/>
      <c r="BF446" s="20"/>
      <c r="BG446" s="21"/>
      <c r="BH446" s="21"/>
      <c r="BI446" s="21"/>
      <c r="BJ446" s="20"/>
      <c r="BK446" s="23"/>
      <c r="BL446" s="23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184.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0"/>
      <c r="AM447" s="21"/>
      <c r="AN447" s="21"/>
      <c r="AO447" s="21"/>
      <c r="AP447" s="21"/>
      <c r="AQ447" s="21"/>
      <c r="AR447" s="21"/>
      <c r="AS447" s="21"/>
      <c r="AT447" s="180"/>
      <c r="AU447" s="21"/>
      <c r="AV447" s="180"/>
      <c r="AW447" s="21"/>
      <c r="AX447" s="21"/>
      <c r="AY447" s="21"/>
      <c r="AZ447" s="21"/>
      <c r="BA447" s="21"/>
      <c r="BB447" s="20"/>
      <c r="BC447" s="23"/>
      <c r="BD447" s="185"/>
      <c r="BE447" s="184"/>
      <c r="BF447" s="20"/>
      <c r="BG447" s="21"/>
      <c r="BH447" s="21"/>
      <c r="BI447" s="21"/>
      <c r="BJ447" s="20"/>
      <c r="BK447" s="23"/>
      <c r="BL447" s="23"/>
      <c r="BM447" s="21"/>
      <c r="BN447" s="194"/>
      <c r="BO447" s="24"/>
      <c r="BP447" s="21"/>
      <c r="BQ447" s="21"/>
      <c r="BR447" s="23"/>
      <c r="BS447" s="23"/>
      <c r="BT447" s="24"/>
      <c r="BU447" s="25"/>
    </row>
    <row r="448" spans="1:73" s="22" customFormat="1" ht="184.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9"/>
      <c r="P448" s="29"/>
      <c r="Q448" s="29"/>
      <c r="R448" s="29"/>
      <c r="S448" s="29"/>
      <c r="T448" s="29"/>
      <c r="U448" s="29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0"/>
      <c r="AM448" s="21"/>
      <c r="AN448" s="21"/>
      <c r="AO448" s="21"/>
      <c r="AP448" s="21"/>
      <c r="AQ448" s="21"/>
      <c r="AR448" s="21"/>
      <c r="AS448" s="21"/>
      <c r="AT448" s="180"/>
      <c r="AU448" s="21"/>
      <c r="AV448" s="180"/>
      <c r="AW448" s="21"/>
      <c r="AX448" s="21"/>
      <c r="AY448" s="21"/>
      <c r="AZ448" s="21"/>
      <c r="BA448" s="21"/>
      <c r="BB448" s="20"/>
      <c r="BC448" s="23"/>
      <c r="BD448" s="233"/>
      <c r="BE448" s="29"/>
      <c r="BF448" s="29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184.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9"/>
      <c r="P449" s="29"/>
      <c r="Q449" s="29"/>
      <c r="R449" s="29"/>
      <c r="S449" s="29"/>
      <c r="T449" s="29"/>
      <c r="U449" s="29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0"/>
      <c r="AM449" s="21"/>
      <c r="AN449" s="21"/>
      <c r="AO449" s="21"/>
      <c r="AP449" s="21"/>
      <c r="AQ449" s="21"/>
      <c r="AR449" s="21"/>
      <c r="AS449" s="21"/>
      <c r="AT449" s="180"/>
      <c r="AU449" s="21"/>
      <c r="AV449" s="180"/>
      <c r="AW449" s="21"/>
      <c r="AX449" s="21"/>
      <c r="AY449" s="21"/>
      <c r="AZ449" s="21"/>
      <c r="BA449" s="21"/>
      <c r="BB449" s="20"/>
      <c r="BC449" s="23"/>
      <c r="BD449" s="233"/>
      <c r="BE449" s="23"/>
      <c r="BF449" s="20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184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9"/>
      <c r="P450" s="29"/>
      <c r="Q450" s="29"/>
      <c r="R450" s="29"/>
      <c r="S450" s="29"/>
      <c r="T450" s="29"/>
      <c r="U450" s="29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0"/>
      <c r="AM450" s="21"/>
      <c r="AN450" s="21"/>
      <c r="AO450" s="21"/>
      <c r="AP450" s="21"/>
      <c r="AQ450" s="21"/>
      <c r="AR450" s="21"/>
      <c r="AS450" s="21"/>
      <c r="AT450" s="180"/>
      <c r="AU450" s="21"/>
      <c r="AV450" s="180"/>
      <c r="AW450" s="21"/>
      <c r="AX450" s="21"/>
      <c r="AY450" s="21"/>
      <c r="AZ450" s="21"/>
      <c r="BA450" s="21"/>
      <c r="BB450" s="20"/>
      <c r="BC450" s="23"/>
      <c r="BD450" s="233"/>
      <c r="BE450" s="29"/>
      <c r="BF450" s="29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184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9"/>
      <c r="P451" s="29"/>
      <c r="Q451" s="29"/>
      <c r="R451" s="29"/>
      <c r="S451" s="29"/>
      <c r="T451" s="29"/>
      <c r="U451" s="29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180"/>
      <c r="AM451" s="21"/>
      <c r="AN451" s="21"/>
      <c r="AO451" s="21"/>
      <c r="AP451" s="21"/>
      <c r="AQ451" s="21"/>
      <c r="AR451" s="21"/>
      <c r="AS451" s="21"/>
      <c r="AT451" s="180"/>
      <c r="AU451" s="21"/>
      <c r="AV451" s="180"/>
      <c r="AW451" s="21"/>
      <c r="AX451" s="21"/>
      <c r="AY451" s="21"/>
      <c r="AZ451" s="21"/>
      <c r="BA451" s="21"/>
      <c r="BB451" s="20"/>
      <c r="BC451" s="23"/>
      <c r="BD451" s="233"/>
      <c r="BE451" s="23"/>
      <c r="BF451" s="20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212.2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3"/>
      <c r="P452" s="23"/>
      <c r="Q452" s="23"/>
      <c r="R452" s="23"/>
      <c r="S452" s="23"/>
      <c r="T452" s="23"/>
      <c r="U452" s="23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233"/>
      <c r="BE452" s="23"/>
      <c r="BF452" s="23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409.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3"/>
      <c r="P453" s="20"/>
      <c r="Q453" s="23"/>
      <c r="R453" s="23"/>
      <c r="S453" s="23"/>
      <c r="T453" s="23"/>
      <c r="U453" s="23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233"/>
      <c r="BE453" s="23"/>
      <c r="BF453" s="23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186.7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33"/>
      <c r="O454" s="28"/>
      <c r="P454" s="18"/>
      <c r="Q454" s="28"/>
      <c r="R454" s="28"/>
      <c r="S454" s="28"/>
      <c r="T454" s="28"/>
      <c r="U454" s="28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180"/>
      <c r="BE454" s="21"/>
      <c r="BF454" s="21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222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33"/>
      <c r="BE455" s="23"/>
      <c r="BF455" s="23"/>
      <c r="BG455" s="21"/>
      <c r="BH455" s="21"/>
      <c r="BI455" s="21"/>
      <c r="BJ455" s="21"/>
      <c r="BK455" s="21"/>
      <c r="BL455" s="20"/>
      <c r="BM455" s="23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222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0"/>
      <c r="P456" s="20"/>
      <c r="Q456" s="23"/>
      <c r="R456" s="23"/>
      <c r="S456" s="23"/>
      <c r="T456" s="23"/>
      <c r="U456" s="23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180"/>
      <c r="BE456" s="21"/>
      <c r="BF456" s="21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222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0"/>
      <c r="P457" s="20"/>
      <c r="Q457" s="23"/>
      <c r="R457" s="23"/>
      <c r="S457" s="23"/>
      <c r="T457" s="23"/>
      <c r="U457" s="23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180"/>
      <c r="BE457" s="21"/>
      <c r="BF457" s="21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257.2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3"/>
      <c r="P458" s="20"/>
      <c r="Q458" s="23"/>
      <c r="R458" s="23"/>
      <c r="S458" s="23"/>
      <c r="T458" s="23"/>
      <c r="U458" s="23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233"/>
      <c r="BE458" s="23"/>
      <c r="BF458" s="23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182.2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33"/>
      <c r="O459" s="28"/>
      <c r="P459" s="18"/>
      <c r="Q459" s="28"/>
      <c r="R459" s="28"/>
      <c r="S459" s="28"/>
      <c r="T459" s="28"/>
      <c r="U459" s="28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180"/>
      <c r="BE459" s="21"/>
      <c r="BF459" s="21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229.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9"/>
      <c r="P460" s="29"/>
      <c r="Q460" s="29"/>
      <c r="R460" s="29"/>
      <c r="S460" s="29"/>
      <c r="T460" s="29"/>
      <c r="U460" s="29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180"/>
      <c r="BE460" s="21"/>
      <c r="BF460" s="21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409.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3"/>
      <c r="P461" s="20"/>
      <c r="Q461" s="23"/>
      <c r="R461" s="23"/>
      <c r="S461" s="23"/>
      <c r="T461" s="23"/>
      <c r="U461" s="23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0"/>
      <c r="AI461" s="23"/>
      <c r="AJ461" s="23"/>
      <c r="AK461" s="23"/>
      <c r="AL461" s="233"/>
      <c r="AM461" s="23"/>
      <c r="AN461" s="23"/>
      <c r="AO461" s="21"/>
      <c r="AP461" s="21"/>
      <c r="AQ461" s="21"/>
      <c r="AR461" s="21"/>
      <c r="AS461" s="21"/>
      <c r="AT461" s="233"/>
      <c r="AU461" s="23"/>
      <c r="AV461" s="233"/>
      <c r="AW461" s="23"/>
      <c r="AX461" s="21"/>
      <c r="AY461" s="21"/>
      <c r="AZ461" s="21"/>
      <c r="BA461" s="21"/>
      <c r="BB461" s="20"/>
      <c r="BC461" s="23"/>
      <c r="BD461" s="233"/>
      <c r="BE461" s="23"/>
      <c r="BF461" s="23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141.7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8"/>
      <c r="P462" s="18"/>
      <c r="Q462" s="28"/>
      <c r="R462" s="28"/>
      <c r="S462" s="28"/>
      <c r="T462" s="28"/>
      <c r="U462" s="28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0"/>
      <c r="AK462" s="23"/>
      <c r="AL462" s="23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0"/>
      <c r="BC462" s="23"/>
      <c r="BD462" s="233"/>
      <c r="BE462" s="23"/>
      <c r="BF462" s="23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41.7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33"/>
      <c r="O463" s="28"/>
      <c r="P463" s="18"/>
      <c r="Q463" s="28"/>
      <c r="R463" s="28"/>
      <c r="S463" s="28"/>
      <c r="T463" s="28"/>
      <c r="U463" s="28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0"/>
      <c r="AK463" s="23"/>
      <c r="AL463" s="23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0"/>
      <c r="BC463" s="23"/>
      <c r="BD463" s="233"/>
      <c r="BE463" s="23"/>
      <c r="BF463" s="23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141.7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33"/>
      <c r="O464" s="23"/>
      <c r="P464" s="23"/>
      <c r="Q464" s="23"/>
      <c r="R464" s="23"/>
      <c r="S464" s="23"/>
      <c r="T464" s="23"/>
      <c r="U464" s="28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0"/>
      <c r="AK464" s="23"/>
      <c r="AL464" s="23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0"/>
      <c r="BC464" s="23"/>
      <c r="BD464" s="233"/>
      <c r="BE464" s="23"/>
      <c r="BF464" s="23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141.7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33"/>
      <c r="O465" s="28"/>
      <c r="P465" s="18"/>
      <c r="Q465" s="28"/>
      <c r="R465" s="28"/>
      <c r="S465" s="28"/>
      <c r="T465" s="28"/>
      <c r="U465" s="28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0"/>
      <c r="AK465" s="23"/>
      <c r="AL465" s="23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0"/>
      <c r="BC465" s="23"/>
      <c r="BD465" s="233"/>
      <c r="BE465" s="23"/>
      <c r="BF465" s="23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141.7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33"/>
      <c r="O466" s="28"/>
      <c r="P466" s="18"/>
      <c r="Q466" s="28"/>
      <c r="R466" s="28"/>
      <c r="S466" s="28"/>
      <c r="T466" s="28"/>
      <c r="U466" s="28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0"/>
      <c r="AK466" s="23"/>
      <c r="AL466" s="23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0"/>
      <c r="BC466" s="23"/>
      <c r="BD466" s="233"/>
      <c r="BE466" s="23"/>
      <c r="BF466" s="23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201.7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3"/>
      <c r="P467" s="20"/>
      <c r="Q467" s="23"/>
      <c r="R467" s="23"/>
      <c r="S467" s="23"/>
      <c r="T467" s="23"/>
      <c r="U467" s="23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233"/>
      <c r="BE467" s="23"/>
      <c r="BF467" s="23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201.7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33"/>
      <c r="O468" s="28"/>
      <c r="P468" s="18"/>
      <c r="Q468" s="28"/>
      <c r="R468" s="28"/>
      <c r="S468" s="28"/>
      <c r="T468" s="28"/>
      <c r="U468" s="28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180"/>
      <c r="BE468" s="21"/>
      <c r="BF468" s="21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201.7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3"/>
      <c r="P469" s="20"/>
      <c r="Q469" s="23"/>
      <c r="R469" s="23"/>
      <c r="S469" s="23"/>
      <c r="T469" s="23"/>
      <c r="U469" s="23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233"/>
      <c r="BE469" s="23"/>
      <c r="BF469" s="23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201.7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33"/>
      <c r="O470" s="28"/>
      <c r="P470" s="18"/>
      <c r="Q470" s="28"/>
      <c r="R470" s="28"/>
      <c r="S470" s="28"/>
      <c r="T470" s="28"/>
      <c r="U470" s="28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180"/>
      <c r="BE470" s="21"/>
      <c r="BF470" s="21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409.6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3"/>
      <c r="P471" s="20"/>
      <c r="Q471" s="20"/>
      <c r="R471" s="20"/>
      <c r="S471" s="20"/>
      <c r="T471" s="20"/>
      <c r="U471" s="23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180"/>
      <c r="BE471" s="21"/>
      <c r="BF471" s="21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201.7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3"/>
      <c r="P472" s="20"/>
      <c r="Q472" s="20"/>
      <c r="R472" s="20"/>
      <c r="S472" s="20"/>
      <c r="T472" s="20"/>
      <c r="U472" s="23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180"/>
      <c r="BE472" s="21"/>
      <c r="BF472" s="21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201.7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3"/>
      <c r="P473" s="20"/>
      <c r="Q473" s="23"/>
      <c r="R473" s="23"/>
      <c r="S473" s="23"/>
      <c r="T473" s="23"/>
      <c r="U473" s="23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0"/>
      <c r="AK473" s="23"/>
      <c r="AL473" s="23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0"/>
      <c r="BC473" s="23"/>
      <c r="BD473" s="233"/>
      <c r="BE473" s="23"/>
      <c r="BF473" s="23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201.7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3"/>
      <c r="P474" s="20"/>
      <c r="Q474" s="28"/>
      <c r="R474" s="28"/>
      <c r="S474" s="28"/>
      <c r="T474" s="28"/>
      <c r="U474" s="28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180"/>
      <c r="BE474" s="21"/>
      <c r="BF474" s="21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201.7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3"/>
      <c r="P475" s="20"/>
      <c r="Q475" s="20"/>
      <c r="R475" s="20"/>
      <c r="S475" s="20"/>
      <c r="T475" s="20"/>
      <c r="U475" s="23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180"/>
      <c r="BE475" s="21"/>
      <c r="BF475" s="21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201.7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33"/>
      <c r="O476" s="28"/>
      <c r="P476" s="18"/>
      <c r="Q476" s="28"/>
      <c r="R476" s="28"/>
      <c r="S476" s="28"/>
      <c r="T476" s="28"/>
      <c r="U476" s="28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180"/>
      <c r="BE476" s="21"/>
      <c r="BF476" s="21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259.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9"/>
      <c r="P477" s="29"/>
      <c r="Q477" s="29"/>
      <c r="R477" s="29"/>
      <c r="S477" s="29"/>
      <c r="T477" s="29"/>
      <c r="U477" s="29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233"/>
      <c r="BE477" s="29"/>
      <c r="BF477" s="29"/>
      <c r="BG477" s="21"/>
      <c r="BH477" s="21"/>
      <c r="BI477" s="21"/>
      <c r="BJ477" s="20"/>
      <c r="BK477" s="63"/>
      <c r="BL477" s="29"/>
      <c r="BM477" s="21"/>
      <c r="BN477" s="194"/>
      <c r="BO477" s="24"/>
      <c r="BP477" s="21"/>
      <c r="BQ477" s="21"/>
      <c r="BR477" s="23"/>
      <c r="BS477" s="23"/>
      <c r="BT477" s="24"/>
      <c r="BU477" s="25"/>
    </row>
    <row r="478" spans="1:73" s="22" customFormat="1" ht="244.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0"/>
      <c r="P478" s="20"/>
      <c r="Q478" s="29"/>
      <c r="R478" s="29"/>
      <c r="S478" s="29"/>
      <c r="T478" s="29"/>
      <c r="U478" s="29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233"/>
      <c r="BE478" s="186"/>
      <c r="BF478" s="29"/>
      <c r="BG478" s="21"/>
      <c r="BH478" s="21"/>
      <c r="BI478" s="21"/>
      <c r="BJ478" s="20"/>
      <c r="BK478" s="63"/>
      <c r="BL478" s="29"/>
      <c r="BM478" s="21"/>
      <c r="BN478" s="194"/>
      <c r="BO478" s="24"/>
      <c r="BP478" s="21"/>
      <c r="BQ478" s="21"/>
      <c r="BR478" s="23"/>
      <c r="BS478" s="23"/>
      <c r="BT478" s="24"/>
      <c r="BU478" s="25"/>
    </row>
    <row r="479" spans="1:73" s="22" customFormat="1" ht="219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63"/>
      <c r="P479" s="63"/>
      <c r="Q479" s="63"/>
      <c r="R479" s="63"/>
      <c r="S479" s="63"/>
      <c r="T479" s="63"/>
      <c r="U479" s="63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185"/>
      <c r="BE479" s="187"/>
      <c r="BF479" s="188"/>
      <c r="BG479" s="21"/>
      <c r="BH479" s="21"/>
      <c r="BI479" s="21"/>
      <c r="BJ479" s="21"/>
      <c r="BK479" s="21"/>
      <c r="BL479" s="21"/>
      <c r="BM479" s="21"/>
      <c r="BN479" s="194"/>
      <c r="BO479" s="24"/>
      <c r="BP479" s="21"/>
      <c r="BQ479" s="21"/>
      <c r="BR479" s="23"/>
      <c r="BS479" s="23"/>
      <c r="BT479" s="24"/>
      <c r="BU479" s="25"/>
    </row>
    <row r="480" spans="1:73" s="22" customFormat="1" ht="219.7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9"/>
      <c r="P480" s="29"/>
      <c r="Q480" s="29"/>
      <c r="R480" s="29"/>
      <c r="S480" s="29"/>
      <c r="T480" s="29"/>
      <c r="U480" s="29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233"/>
      <c r="BE480" s="29"/>
      <c r="BF480" s="29"/>
      <c r="BG480" s="21"/>
      <c r="BH480" s="21"/>
      <c r="BI480" s="21"/>
      <c r="BJ480" s="21"/>
      <c r="BK480" s="21"/>
      <c r="BL480" s="21"/>
      <c r="BM480" s="21"/>
      <c r="BN480" s="194"/>
      <c r="BO480" s="24"/>
      <c r="BP480" s="21"/>
      <c r="BQ480" s="21"/>
      <c r="BR480" s="23"/>
      <c r="BS480" s="23"/>
      <c r="BT480" s="24"/>
      <c r="BU480" s="25"/>
    </row>
    <row r="481" spans="1:75" s="22" customFormat="1" ht="219.7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9"/>
      <c r="P481" s="29"/>
      <c r="Q481" s="29"/>
      <c r="R481" s="29"/>
      <c r="S481" s="29"/>
      <c r="T481" s="29"/>
      <c r="U481" s="29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185"/>
      <c r="BE481" s="187"/>
      <c r="BF481" s="188"/>
      <c r="BG481" s="21"/>
      <c r="BH481" s="21"/>
      <c r="BI481" s="21"/>
      <c r="BJ481" s="21"/>
      <c r="BK481" s="21"/>
      <c r="BL481" s="21"/>
      <c r="BM481" s="21"/>
      <c r="BN481" s="194"/>
      <c r="BO481" s="24"/>
      <c r="BP481" s="21"/>
      <c r="BQ481" s="21"/>
      <c r="BR481" s="23"/>
      <c r="BS481" s="23"/>
      <c r="BT481" s="24"/>
      <c r="BU481" s="25"/>
    </row>
    <row r="482" spans="1:75" s="22" customFormat="1" ht="409.6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9"/>
      <c r="P482" s="29"/>
      <c r="Q482" s="29"/>
      <c r="R482" s="29"/>
      <c r="S482" s="29"/>
      <c r="T482" s="29"/>
      <c r="U482" s="29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233"/>
      <c r="BE482" s="29"/>
      <c r="BF482" s="20"/>
      <c r="BG482" s="21"/>
      <c r="BH482" s="21"/>
      <c r="BI482" s="21"/>
      <c r="BJ482" s="21"/>
      <c r="BK482" s="21"/>
      <c r="BL482" s="21"/>
      <c r="BM482" s="21"/>
      <c r="BN482" s="194"/>
      <c r="BO482" s="24"/>
      <c r="BP482" s="21"/>
      <c r="BQ482" s="21"/>
      <c r="BR482" s="23"/>
      <c r="BS482" s="23"/>
      <c r="BT482" s="24"/>
      <c r="BU482" s="25"/>
    </row>
    <row r="483" spans="1:75" s="22" customFormat="1" ht="409.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9"/>
      <c r="P483" s="29"/>
      <c r="Q483" s="29"/>
      <c r="R483" s="29"/>
      <c r="S483" s="29"/>
      <c r="T483" s="29"/>
      <c r="U483" s="29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0"/>
      <c r="AI483" s="29"/>
      <c r="AJ483" s="29"/>
      <c r="AK483" s="21"/>
      <c r="AL483" s="233"/>
      <c r="AM483" s="29"/>
      <c r="AN483" s="29"/>
      <c r="AO483" s="21"/>
      <c r="AP483" s="21"/>
      <c r="AQ483" s="21"/>
      <c r="AR483" s="21"/>
      <c r="AS483" s="21"/>
      <c r="AT483" s="233"/>
      <c r="AU483" s="29"/>
      <c r="AV483" s="233"/>
      <c r="AW483" s="29"/>
      <c r="AX483" s="21"/>
      <c r="AY483" s="21"/>
      <c r="AZ483" s="21"/>
      <c r="BA483" s="21"/>
      <c r="BB483" s="21"/>
      <c r="BC483" s="21"/>
      <c r="BD483" s="233"/>
      <c r="BE483" s="29"/>
      <c r="BF483" s="29"/>
      <c r="BG483" s="21"/>
      <c r="BH483" s="21"/>
      <c r="BI483" s="21"/>
      <c r="BJ483" s="21"/>
      <c r="BK483" s="21"/>
      <c r="BL483" s="21"/>
      <c r="BM483" s="21"/>
      <c r="BN483" s="194"/>
      <c r="BO483" s="24"/>
      <c r="BP483" s="21"/>
      <c r="BQ483" s="21"/>
      <c r="BR483" s="23"/>
      <c r="BS483" s="23"/>
      <c r="BT483" s="24"/>
      <c r="BU483" s="25"/>
    </row>
    <row r="484" spans="1:75" s="22" customFormat="1" ht="137.2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9"/>
      <c r="P484" s="29"/>
      <c r="Q484" s="29"/>
      <c r="R484" s="29"/>
      <c r="S484" s="29"/>
      <c r="T484" s="29"/>
      <c r="U484" s="29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185"/>
      <c r="BE484" s="187"/>
      <c r="BF484" s="188"/>
      <c r="BG484" s="21"/>
      <c r="BH484" s="21"/>
      <c r="BI484" s="21"/>
      <c r="BJ484" s="21"/>
      <c r="BK484" s="21"/>
      <c r="BL484" s="21"/>
      <c r="BM484" s="21"/>
      <c r="BN484" s="194"/>
      <c r="BO484" s="24"/>
      <c r="BP484" s="21"/>
      <c r="BQ484" s="21"/>
      <c r="BR484" s="23"/>
      <c r="BS484" s="23"/>
      <c r="BT484" s="24"/>
      <c r="BU484" s="25"/>
    </row>
    <row r="485" spans="1:75" s="22" customFormat="1" ht="137.2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9"/>
      <c r="P485" s="29"/>
      <c r="Q485" s="29"/>
      <c r="R485" s="29"/>
      <c r="S485" s="29"/>
      <c r="T485" s="29"/>
      <c r="U485" s="29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185"/>
      <c r="BE485" s="187"/>
      <c r="BF485" s="188"/>
      <c r="BG485" s="21"/>
      <c r="BH485" s="21"/>
      <c r="BI485" s="21"/>
      <c r="BJ485" s="21"/>
      <c r="BK485" s="21"/>
      <c r="BL485" s="21"/>
      <c r="BM485" s="21"/>
      <c r="BN485" s="194"/>
      <c r="BO485" s="24"/>
      <c r="BP485" s="21"/>
      <c r="BQ485" s="21"/>
      <c r="BR485" s="23"/>
      <c r="BS485" s="23"/>
      <c r="BT485" s="24"/>
      <c r="BU485" s="25"/>
    </row>
    <row r="486" spans="1:75" s="22" customFormat="1" ht="137.2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9"/>
      <c r="P486" s="29"/>
      <c r="Q486" s="29"/>
      <c r="R486" s="29"/>
      <c r="S486" s="29"/>
      <c r="T486" s="29"/>
      <c r="U486" s="29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185"/>
      <c r="BE486" s="187"/>
      <c r="BF486" s="188"/>
      <c r="BG486" s="21"/>
      <c r="BH486" s="21"/>
      <c r="BI486" s="21"/>
      <c r="BJ486" s="21"/>
      <c r="BK486" s="21"/>
      <c r="BL486" s="21"/>
      <c r="BM486" s="21"/>
      <c r="BN486" s="194"/>
      <c r="BO486" s="24"/>
      <c r="BP486" s="21"/>
      <c r="BQ486" s="21"/>
      <c r="BR486" s="23"/>
      <c r="BS486" s="23"/>
      <c r="BT486" s="24"/>
      <c r="BU486" s="25"/>
    </row>
    <row r="487" spans="1:75" s="22" customFormat="1" ht="137.2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9"/>
      <c r="P487" s="29"/>
      <c r="Q487" s="29"/>
      <c r="R487" s="29"/>
      <c r="S487" s="29"/>
      <c r="T487" s="29"/>
      <c r="U487" s="29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185"/>
      <c r="BE487" s="187"/>
      <c r="BF487" s="188"/>
      <c r="BG487" s="21"/>
      <c r="BH487" s="21"/>
      <c r="BI487" s="21"/>
      <c r="BJ487" s="21"/>
      <c r="BK487" s="21"/>
      <c r="BL487" s="21"/>
      <c r="BM487" s="21"/>
      <c r="BN487" s="194"/>
      <c r="BO487" s="24"/>
      <c r="BP487" s="21"/>
      <c r="BQ487" s="21"/>
      <c r="BR487" s="23"/>
      <c r="BS487" s="23"/>
      <c r="BT487" s="24"/>
      <c r="BU487" s="25"/>
    </row>
    <row r="488" spans="1:75" s="22" customFormat="1" ht="137.2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9"/>
      <c r="P488" s="29"/>
      <c r="Q488" s="29"/>
      <c r="R488" s="29"/>
      <c r="S488" s="29"/>
      <c r="T488" s="29"/>
      <c r="U488" s="29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185"/>
      <c r="BE488" s="187"/>
      <c r="BF488" s="188"/>
      <c r="BG488" s="21"/>
      <c r="BH488" s="21"/>
      <c r="BI488" s="21"/>
      <c r="BJ488" s="21"/>
      <c r="BK488" s="21"/>
      <c r="BL488" s="21"/>
      <c r="BM488" s="21"/>
      <c r="BN488" s="194"/>
      <c r="BO488" s="24"/>
      <c r="BP488" s="21"/>
      <c r="BQ488" s="21"/>
      <c r="BR488" s="23"/>
      <c r="BS488" s="23"/>
      <c r="BT488" s="24"/>
      <c r="BU488" s="25"/>
    </row>
    <row r="489" spans="1:75" s="22" customFormat="1" ht="291.7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9"/>
      <c r="P489" s="29"/>
      <c r="Q489" s="29"/>
      <c r="R489" s="29"/>
      <c r="S489" s="29"/>
      <c r="T489" s="29"/>
      <c r="U489" s="29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0"/>
      <c r="BC489" s="21"/>
      <c r="BD489" s="233"/>
      <c r="BE489" s="29"/>
      <c r="BF489" s="20"/>
      <c r="BG489" s="23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5" s="22" customFormat="1" ht="291.7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9"/>
      <c r="P490" s="29"/>
      <c r="Q490" s="29"/>
      <c r="R490" s="29"/>
      <c r="S490" s="29"/>
      <c r="T490" s="29"/>
      <c r="U490" s="29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0"/>
      <c r="BC490" s="21"/>
      <c r="BD490" s="233"/>
      <c r="BE490" s="181"/>
      <c r="BF490" s="20"/>
      <c r="BG490" s="23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5" s="22" customFormat="1" ht="197.2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3"/>
      <c r="P491" s="23"/>
      <c r="Q491" s="23"/>
      <c r="R491" s="23"/>
      <c r="S491" s="23"/>
      <c r="T491" s="23"/>
      <c r="U491" s="20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233"/>
      <c r="BE491" s="20"/>
      <c r="BF491" s="20"/>
      <c r="BG491" s="21"/>
      <c r="BH491" s="21"/>
      <c r="BI491" s="21"/>
      <c r="BJ491" s="21"/>
      <c r="BK491" s="21"/>
      <c r="BL491" s="21"/>
      <c r="BM491" s="21"/>
      <c r="BN491" s="194"/>
      <c r="BO491" s="24"/>
      <c r="BP491" s="21"/>
      <c r="BQ491" s="21"/>
      <c r="BR491" s="23"/>
      <c r="BS491" s="23"/>
      <c r="BT491" s="24"/>
      <c r="BU491" s="25"/>
    </row>
    <row r="492" spans="1:75" s="22" customFormat="1" ht="197.2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3"/>
      <c r="P492" s="23"/>
      <c r="Q492" s="23"/>
      <c r="R492" s="23"/>
      <c r="S492" s="23"/>
      <c r="T492" s="23"/>
      <c r="U492" s="20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183"/>
      <c r="BE492" s="188"/>
      <c r="BF492" s="188"/>
      <c r="BG492" s="21"/>
      <c r="BH492" s="21"/>
      <c r="BI492" s="21"/>
      <c r="BJ492" s="21"/>
      <c r="BK492" s="21"/>
      <c r="BL492" s="21"/>
      <c r="BM492" s="21"/>
      <c r="BN492" s="194"/>
      <c r="BO492" s="24"/>
      <c r="BP492" s="21"/>
      <c r="BQ492" s="21"/>
      <c r="BR492" s="23"/>
      <c r="BS492" s="23"/>
      <c r="BT492" s="24"/>
      <c r="BU492" s="25"/>
    </row>
    <row r="493" spans="1:75" s="22" customFormat="1" ht="279.7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189"/>
      <c r="P493" s="189"/>
      <c r="Q493" s="189"/>
      <c r="R493" s="189"/>
      <c r="S493" s="189"/>
      <c r="T493" s="189"/>
      <c r="U493" s="189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233"/>
      <c r="BE493" s="63"/>
      <c r="BF493" s="63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5" s="22" customFormat="1" ht="171.7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3"/>
      <c r="P494" s="23"/>
      <c r="Q494" s="23"/>
      <c r="R494" s="23"/>
      <c r="S494" s="23"/>
      <c r="T494" s="23"/>
      <c r="U494" s="23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233"/>
      <c r="BE494" s="23"/>
      <c r="BF494" s="23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5" s="22" customFormat="1" ht="129.7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3"/>
      <c r="P495" s="23"/>
      <c r="Q495" s="23"/>
      <c r="R495" s="23"/>
      <c r="S495" s="23"/>
      <c r="T495" s="23"/>
      <c r="U495" s="23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190"/>
      <c r="BE495" s="29"/>
      <c r="BF495" s="29"/>
      <c r="BG495" s="21"/>
      <c r="BH495" s="21"/>
      <c r="BI495" s="21"/>
      <c r="BJ495" s="21"/>
      <c r="BK495" s="21"/>
      <c r="BL495" s="21"/>
      <c r="BM495" s="21"/>
      <c r="BN495" s="194"/>
      <c r="BO495" s="24"/>
      <c r="BP495" s="21"/>
      <c r="BQ495" s="21"/>
      <c r="BR495" s="23"/>
      <c r="BS495" s="23"/>
      <c r="BT495" s="24"/>
      <c r="BU495" s="25"/>
    </row>
    <row r="496" spans="1:75" s="22" customFormat="1" ht="187.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9"/>
      <c r="O496" s="29"/>
      <c r="P496" s="29"/>
      <c r="Q496" s="29"/>
      <c r="R496" s="29"/>
      <c r="S496" s="29"/>
      <c r="T496" s="29"/>
      <c r="U496" s="29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233"/>
      <c r="BE496" s="23"/>
      <c r="BF496" s="23"/>
      <c r="BG496" s="21"/>
      <c r="BH496" s="21"/>
      <c r="BI496" s="21"/>
      <c r="BJ496" s="21"/>
      <c r="BK496" s="21"/>
      <c r="BL496" s="21"/>
      <c r="BM496" s="23"/>
      <c r="BN496" s="21"/>
      <c r="BO496" s="24"/>
      <c r="BP496" s="21"/>
      <c r="BQ496" s="21"/>
      <c r="BR496" s="21"/>
      <c r="BS496" s="21"/>
      <c r="BT496" s="23"/>
      <c r="BU496" s="24"/>
      <c r="BV496" s="25"/>
      <c r="BW496" s="30"/>
    </row>
    <row r="497" spans="1:75" s="22" customFormat="1" ht="187.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33"/>
      <c r="O497" s="28"/>
      <c r="P497" s="18"/>
      <c r="Q497" s="28"/>
      <c r="R497" s="28"/>
      <c r="S497" s="28"/>
      <c r="T497" s="28"/>
      <c r="U497" s="28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21"/>
      <c r="BE497" s="21"/>
      <c r="BF497" s="21"/>
      <c r="BG497" s="21"/>
      <c r="BH497" s="21"/>
      <c r="BI497" s="21"/>
      <c r="BJ497" s="21"/>
      <c r="BK497" s="21"/>
      <c r="BL497" s="21"/>
      <c r="BM497" s="23"/>
      <c r="BN497" s="21"/>
      <c r="BO497" s="24"/>
      <c r="BP497" s="25"/>
      <c r="BQ497" s="21"/>
      <c r="BR497" s="21"/>
      <c r="BS497" s="21"/>
      <c r="BT497" s="23"/>
      <c r="BU497" s="24"/>
      <c r="BV497" s="25"/>
      <c r="BW497" s="30"/>
    </row>
    <row r="498" spans="1:75" s="22" customFormat="1" ht="409.6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3"/>
      <c r="P498" s="23"/>
      <c r="Q498" s="23"/>
      <c r="R498" s="23"/>
      <c r="S498" s="23"/>
      <c r="T498" s="23"/>
      <c r="U498" s="23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3"/>
      <c r="AV498" s="21"/>
      <c r="AW498" s="23"/>
      <c r="AX498" s="21"/>
      <c r="AY498" s="21"/>
      <c r="AZ498" s="21"/>
      <c r="BA498" s="21"/>
      <c r="BB498" s="21"/>
      <c r="BC498" s="21"/>
      <c r="BD498" s="21"/>
      <c r="BE498" s="21"/>
      <c r="BF498" s="21"/>
      <c r="BG498" s="21"/>
      <c r="BH498" s="21"/>
      <c r="BI498" s="21"/>
      <c r="BJ498" s="21"/>
      <c r="BK498" s="21"/>
      <c r="BL498" s="21"/>
      <c r="BM498" s="23"/>
      <c r="BN498" s="21"/>
      <c r="BO498" s="24"/>
      <c r="BP498" s="25"/>
      <c r="BQ498" s="21"/>
      <c r="BR498" s="21"/>
      <c r="BS498" s="21"/>
      <c r="BT498" s="23"/>
      <c r="BU498" s="24"/>
      <c r="BV498" s="25"/>
      <c r="BW498" s="30"/>
    </row>
    <row r="499" spans="1:75" s="22" customFormat="1" ht="409.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3"/>
      <c r="P499" s="23"/>
      <c r="Q499" s="23"/>
      <c r="R499" s="23"/>
      <c r="S499" s="23"/>
      <c r="T499" s="23"/>
      <c r="U499" s="23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233"/>
      <c r="BE499" s="23"/>
      <c r="BF499" s="23"/>
      <c r="BG499" s="21"/>
      <c r="BH499" s="21"/>
      <c r="BI499" s="21"/>
      <c r="BJ499" s="21"/>
      <c r="BK499" s="21"/>
      <c r="BL499" s="21"/>
      <c r="BM499" s="23"/>
      <c r="BN499" s="21"/>
      <c r="BO499" s="24"/>
      <c r="BP499" s="25"/>
      <c r="BQ499" s="21"/>
      <c r="BR499" s="21"/>
      <c r="BS499" s="21"/>
      <c r="BT499" s="23"/>
      <c r="BU499" s="24"/>
      <c r="BV499" s="25"/>
      <c r="BW499" s="30"/>
    </row>
    <row r="500" spans="1:75" s="22" customFormat="1" ht="194.2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33"/>
      <c r="O500" s="28"/>
      <c r="P500" s="18"/>
      <c r="Q500" s="28"/>
      <c r="R500" s="28"/>
      <c r="S500" s="28"/>
      <c r="T500" s="28"/>
      <c r="U500" s="28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21"/>
      <c r="BE500" s="21"/>
      <c r="BF500" s="21"/>
      <c r="BG500" s="21"/>
      <c r="BH500" s="21"/>
      <c r="BI500" s="21"/>
      <c r="BJ500" s="21"/>
      <c r="BK500" s="21"/>
      <c r="BL500" s="21"/>
      <c r="BM500" s="23"/>
      <c r="BN500" s="21"/>
      <c r="BO500" s="24"/>
      <c r="BP500" s="25"/>
      <c r="BQ500" s="36"/>
      <c r="BR500" s="36"/>
      <c r="BS500" s="36"/>
      <c r="BT500" s="40"/>
      <c r="BU500" s="26"/>
      <c r="BV500" s="36"/>
      <c r="BW500" s="30"/>
    </row>
    <row r="501" spans="1:75" s="22" customFormat="1" ht="219.7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21"/>
      <c r="BE501" s="21"/>
      <c r="BF501" s="21"/>
      <c r="BG501" s="21"/>
      <c r="BH501" s="21"/>
      <c r="BI501" s="21"/>
      <c r="BJ501" s="21"/>
      <c r="BK501" s="21"/>
      <c r="BL501" s="21"/>
      <c r="BM501" s="21"/>
      <c r="BN501" s="21"/>
      <c r="BO501" s="24"/>
      <c r="BP501" s="25"/>
      <c r="BQ501" s="36"/>
      <c r="BR501" s="36"/>
      <c r="BS501" s="36"/>
      <c r="BT501" s="40"/>
      <c r="BU501" s="26"/>
      <c r="BV501" s="36"/>
      <c r="BW501" s="30"/>
    </row>
    <row r="502" spans="1:75" s="22" customFormat="1" ht="198.7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18"/>
      <c r="M502" s="20"/>
      <c r="N502" s="21"/>
      <c r="O502" s="181"/>
      <c r="P502" s="181"/>
      <c r="Q502" s="181"/>
      <c r="R502" s="181"/>
      <c r="S502" s="181"/>
      <c r="T502" s="181"/>
      <c r="U502" s="18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21"/>
      <c r="BE502" s="21"/>
      <c r="BF502" s="21"/>
      <c r="BG502" s="21"/>
      <c r="BH502" s="21"/>
      <c r="BI502" s="21"/>
      <c r="BJ502" s="21"/>
      <c r="BK502" s="21"/>
      <c r="BL502" s="21"/>
      <c r="BM502" s="23"/>
      <c r="BN502" s="21"/>
      <c r="BO502" s="24"/>
      <c r="BP502" s="25"/>
      <c r="BQ502" s="21"/>
      <c r="BR502" s="21"/>
      <c r="BS502" s="21"/>
      <c r="BT502" s="23"/>
      <c r="BU502" s="24"/>
      <c r="BV502" s="25"/>
      <c r="BW502" s="30"/>
    </row>
    <row r="503" spans="1:75" s="22" customFormat="1" ht="198.7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18"/>
      <c r="M503" s="20"/>
      <c r="N503" s="21"/>
      <c r="O503" s="23"/>
      <c r="P503" s="23"/>
      <c r="Q503" s="23"/>
      <c r="R503" s="23"/>
      <c r="S503" s="23"/>
      <c r="T503" s="23"/>
      <c r="U503" s="23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21"/>
      <c r="BE503" s="21"/>
      <c r="BF503" s="21"/>
      <c r="BG503" s="21"/>
      <c r="BH503" s="21"/>
      <c r="BI503" s="21"/>
      <c r="BJ503" s="21"/>
      <c r="BK503" s="21"/>
      <c r="BL503" s="21"/>
      <c r="BM503" s="23"/>
      <c r="BN503" s="21"/>
      <c r="BO503" s="24"/>
      <c r="BP503" s="25"/>
      <c r="BQ503" s="21"/>
      <c r="BR503" s="21"/>
      <c r="BS503" s="21"/>
      <c r="BT503" s="23"/>
      <c r="BU503" s="24"/>
      <c r="BV503" s="25"/>
      <c r="BW503" s="30"/>
    </row>
    <row r="504" spans="1:75" s="22" customFormat="1" ht="198.7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18"/>
      <c r="M504" s="20"/>
      <c r="N504" s="21"/>
      <c r="O504" s="28"/>
      <c r="P504" s="18"/>
      <c r="Q504" s="28"/>
      <c r="R504" s="28"/>
      <c r="S504" s="28"/>
      <c r="T504" s="28"/>
      <c r="U504" s="28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21"/>
      <c r="BE504" s="21"/>
      <c r="BF504" s="21"/>
      <c r="BG504" s="21"/>
      <c r="BH504" s="21"/>
      <c r="BI504" s="21"/>
      <c r="BJ504" s="21"/>
      <c r="BK504" s="21"/>
      <c r="BL504" s="21"/>
      <c r="BM504" s="23"/>
      <c r="BN504" s="21"/>
      <c r="BO504" s="24"/>
      <c r="BP504" s="25"/>
      <c r="BQ504" s="21"/>
      <c r="BR504" s="21"/>
      <c r="BS504" s="21"/>
      <c r="BT504" s="23"/>
      <c r="BU504" s="24"/>
      <c r="BV504" s="25"/>
      <c r="BW504" s="30"/>
    </row>
    <row r="505" spans="1:75" s="22" customFormat="1" ht="146.2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18"/>
      <c r="M505" s="20"/>
      <c r="N505" s="21"/>
      <c r="O505" s="28"/>
      <c r="P505" s="18"/>
      <c r="Q505" s="28"/>
      <c r="R505" s="28"/>
      <c r="S505" s="28"/>
      <c r="T505" s="28"/>
      <c r="U505" s="28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21"/>
      <c r="BE505" s="21"/>
      <c r="BF505" s="21"/>
      <c r="BG505" s="21"/>
      <c r="BH505" s="21"/>
      <c r="BI505" s="21"/>
      <c r="BJ505" s="21"/>
      <c r="BK505" s="21"/>
      <c r="BL505" s="21"/>
      <c r="BM505" s="23"/>
      <c r="BN505" s="21"/>
      <c r="BO505" s="24"/>
      <c r="BP505" s="25"/>
      <c r="BQ505" s="21"/>
      <c r="BR505" s="21"/>
      <c r="BS505" s="21"/>
      <c r="BT505" s="23"/>
      <c r="BU505" s="24"/>
      <c r="BV505" s="25"/>
      <c r="BW505" s="30"/>
    </row>
    <row r="506" spans="1:75" s="22" customFormat="1" ht="227.2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18"/>
      <c r="M506" s="20"/>
      <c r="N506" s="21"/>
      <c r="O506" s="28"/>
      <c r="P506" s="18"/>
      <c r="Q506" s="28"/>
      <c r="R506" s="28"/>
      <c r="S506" s="28"/>
      <c r="T506" s="28"/>
      <c r="U506" s="28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21"/>
      <c r="BE506" s="21"/>
      <c r="BF506" s="21"/>
      <c r="BG506" s="21"/>
      <c r="BH506" s="21"/>
      <c r="BI506" s="21"/>
      <c r="BJ506" s="21"/>
      <c r="BK506" s="21"/>
      <c r="BL506" s="21"/>
      <c r="BM506" s="23"/>
      <c r="BN506" s="21"/>
      <c r="BO506" s="24"/>
      <c r="BP506" s="25"/>
      <c r="BQ506" s="21"/>
      <c r="BR506" s="21"/>
      <c r="BS506" s="21"/>
      <c r="BT506" s="23"/>
      <c r="BU506" s="24"/>
      <c r="BV506" s="25"/>
      <c r="BW506" s="30"/>
    </row>
    <row r="507" spans="1:75" s="22" customFormat="1" ht="154.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18"/>
      <c r="M507" s="20"/>
      <c r="N507" s="21"/>
      <c r="O507" s="28"/>
      <c r="P507" s="28"/>
      <c r="Q507" s="28"/>
      <c r="R507" s="28"/>
      <c r="S507" s="28"/>
      <c r="T507" s="28"/>
      <c r="U507" s="28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21"/>
      <c r="BE507" s="21"/>
      <c r="BF507" s="21"/>
      <c r="BG507" s="21"/>
      <c r="BH507" s="21"/>
      <c r="BI507" s="21"/>
      <c r="BJ507" s="21"/>
      <c r="BK507" s="21"/>
      <c r="BL507" s="21"/>
      <c r="BM507" s="23"/>
      <c r="BN507" s="21"/>
      <c r="BO507" s="24"/>
      <c r="BP507" s="25"/>
      <c r="BQ507" s="21"/>
      <c r="BR507" s="21"/>
      <c r="BS507" s="21"/>
      <c r="BT507" s="23"/>
      <c r="BU507" s="24"/>
      <c r="BV507" s="25"/>
      <c r="BW507" s="30"/>
    </row>
    <row r="508" spans="1:75" s="22" customFormat="1" ht="154.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18"/>
      <c r="M508" s="20"/>
      <c r="N508" s="21"/>
      <c r="O508" s="28"/>
      <c r="P508" s="18"/>
      <c r="Q508" s="28"/>
      <c r="R508" s="28"/>
      <c r="S508" s="28"/>
      <c r="T508" s="28"/>
      <c r="U508" s="28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21"/>
      <c r="BE508" s="21"/>
      <c r="BF508" s="21"/>
      <c r="BG508" s="21"/>
      <c r="BH508" s="21"/>
      <c r="BI508" s="21"/>
      <c r="BJ508" s="21"/>
      <c r="BK508" s="21"/>
      <c r="BL508" s="21"/>
      <c r="BM508" s="23"/>
      <c r="BN508" s="21"/>
      <c r="BO508" s="24"/>
      <c r="BP508" s="25"/>
      <c r="BQ508" s="36"/>
      <c r="BR508" s="36"/>
      <c r="BS508" s="36"/>
      <c r="BT508" s="40"/>
      <c r="BU508" s="26"/>
      <c r="BV508" s="36"/>
      <c r="BW508" s="30"/>
    </row>
    <row r="509" spans="1:75" s="22" customFormat="1" ht="182.2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18"/>
      <c r="M509" s="20"/>
      <c r="N509" s="21"/>
      <c r="O509" s="23"/>
      <c r="P509" s="23"/>
      <c r="Q509" s="23"/>
      <c r="R509" s="23"/>
      <c r="S509" s="23"/>
      <c r="T509" s="23"/>
      <c r="U509" s="23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21"/>
      <c r="BE509" s="21"/>
      <c r="BF509" s="21"/>
      <c r="BG509" s="21"/>
      <c r="BH509" s="21"/>
      <c r="BI509" s="21"/>
      <c r="BJ509" s="21"/>
      <c r="BK509" s="21"/>
      <c r="BL509" s="23"/>
      <c r="BM509" s="21"/>
      <c r="BN509" s="21"/>
      <c r="BO509" s="24"/>
      <c r="BP509" s="25"/>
      <c r="BQ509" s="36"/>
      <c r="BR509" s="36"/>
      <c r="BS509" s="36"/>
      <c r="BT509" s="40"/>
      <c r="BU509" s="26"/>
      <c r="BV509" s="36"/>
      <c r="BW509" s="30"/>
    </row>
    <row r="510" spans="1:75" s="22" customFormat="1" ht="182.2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18"/>
      <c r="M510" s="20"/>
      <c r="N510" s="21"/>
      <c r="O510" s="23"/>
      <c r="P510" s="23"/>
      <c r="Q510" s="23"/>
      <c r="R510" s="23"/>
      <c r="S510" s="23"/>
      <c r="T510" s="23"/>
      <c r="U510" s="28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21"/>
      <c r="BE510" s="21"/>
      <c r="BF510" s="21"/>
      <c r="BG510" s="21"/>
      <c r="BH510" s="21"/>
      <c r="BI510" s="21"/>
      <c r="BJ510" s="21"/>
      <c r="BK510" s="21"/>
      <c r="BL510" s="21"/>
      <c r="BM510" s="21"/>
      <c r="BN510" s="21"/>
      <c r="BO510" s="24"/>
      <c r="BP510" s="25"/>
      <c r="BQ510" s="36"/>
      <c r="BR510" s="36"/>
      <c r="BS510" s="36"/>
      <c r="BT510" s="40"/>
      <c r="BU510" s="26"/>
      <c r="BV510" s="36"/>
      <c r="BW510" s="30"/>
    </row>
    <row r="511" spans="1:75" s="22" customFormat="1" ht="312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18"/>
      <c r="M511" s="20"/>
      <c r="N511" s="21"/>
      <c r="O511" s="28"/>
      <c r="P511" s="28"/>
      <c r="Q511" s="28"/>
      <c r="R511" s="28"/>
      <c r="S511" s="28"/>
      <c r="T511" s="28"/>
      <c r="U511" s="28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180"/>
      <c r="BE511" s="21"/>
      <c r="BF511" s="21"/>
      <c r="BG511" s="23"/>
      <c r="BH511" s="21"/>
      <c r="BI511" s="21"/>
      <c r="BJ511" s="21"/>
      <c r="BK511" s="21"/>
      <c r="BL511" s="23"/>
      <c r="BM511" s="21"/>
      <c r="BN511" s="21"/>
      <c r="BO511" s="24"/>
      <c r="BP511" s="25"/>
      <c r="BQ511" s="26"/>
    </row>
    <row r="512" spans="1:75" s="22" customFormat="1" ht="174.7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18"/>
      <c r="M512" s="20"/>
      <c r="N512" s="21"/>
      <c r="O512" s="28"/>
      <c r="P512" s="18"/>
      <c r="Q512" s="28"/>
      <c r="R512" s="28"/>
      <c r="S512" s="28"/>
      <c r="T512" s="28"/>
      <c r="U512" s="28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21"/>
      <c r="BE512" s="21"/>
      <c r="BF512" s="21"/>
      <c r="BG512" s="23"/>
      <c r="BH512" s="21"/>
      <c r="BI512" s="21"/>
      <c r="BJ512" s="21"/>
      <c r="BK512" s="21"/>
      <c r="BL512" s="23"/>
      <c r="BM512" s="21"/>
      <c r="BN512" s="21"/>
      <c r="BO512" s="24"/>
      <c r="BP512" s="25"/>
      <c r="BQ512" s="26"/>
    </row>
    <row r="513" spans="1:73" s="22" customFormat="1" ht="167.2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18"/>
      <c r="M513" s="20"/>
      <c r="N513" s="21"/>
      <c r="O513" s="23"/>
      <c r="P513" s="23"/>
      <c r="Q513" s="23"/>
      <c r="R513" s="23"/>
      <c r="S513" s="23"/>
      <c r="T513" s="23"/>
      <c r="U513" s="23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180"/>
      <c r="BE513" s="21"/>
      <c r="BF513" s="21"/>
      <c r="BG513" s="23"/>
      <c r="BH513" s="21"/>
      <c r="BI513" s="21"/>
      <c r="BJ513" s="21"/>
      <c r="BK513" s="21"/>
      <c r="BL513" s="23"/>
      <c r="BM513" s="21"/>
      <c r="BN513" s="21"/>
      <c r="BO513" s="24"/>
      <c r="BP513" s="25"/>
      <c r="BQ513" s="26"/>
    </row>
    <row r="514" spans="1:73" s="22" customFormat="1" ht="167.2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18"/>
      <c r="M514" s="20"/>
      <c r="N514" s="21"/>
      <c r="O514" s="23"/>
      <c r="P514" s="23"/>
      <c r="Q514" s="23"/>
      <c r="R514" s="23"/>
      <c r="S514" s="23"/>
      <c r="T514" s="23"/>
      <c r="U514" s="23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21"/>
      <c r="BE514" s="21"/>
      <c r="BF514" s="21"/>
      <c r="BG514" s="23"/>
      <c r="BH514" s="21"/>
      <c r="BI514" s="21"/>
      <c r="BJ514" s="21"/>
      <c r="BK514" s="21"/>
      <c r="BL514" s="23"/>
      <c r="BM514" s="21"/>
      <c r="BN514" s="21"/>
      <c r="BO514" s="24"/>
      <c r="BP514" s="25"/>
      <c r="BQ514" s="26"/>
    </row>
    <row r="515" spans="1:73" s="22" customFormat="1" ht="167.2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18"/>
      <c r="M515" s="20"/>
      <c r="N515" s="21"/>
      <c r="O515" s="23"/>
      <c r="P515" s="23"/>
      <c r="Q515" s="28"/>
      <c r="R515" s="28"/>
      <c r="S515" s="28"/>
      <c r="T515" s="28"/>
      <c r="U515" s="28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21"/>
      <c r="BE515" s="21"/>
      <c r="BF515" s="21"/>
      <c r="BG515" s="23"/>
      <c r="BH515" s="21"/>
      <c r="BI515" s="21"/>
      <c r="BJ515" s="21"/>
      <c r="BK515" s="21"/>
      <c r="BL515" s="23"/>
      <c r="BM515" s="21"/>
      <c r="BN515" s="21"/>
      <c r="BO515" s="24"/>
      <c r="BP515" s="25"/>
      <c r="BQ515" s="26"/>
    </row>
    <row r="516" spans="1:73" s="22" customFormat="1" ht="372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18"/>
      <c r="M516" s="20"/>
      <c r="N516" s="21"/>
      <c r="O516" s="18"/>
      <c r="P516" s="18"/>
      <c r="Q516" s="18"/>
      <c r="R516" s="18"/>
      <c r="S516" s="18"/>
      <c r="T516" s="18"/>
      <c r="U516" s="18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21"/>
      <c r="BE516" s="21"/>
      <c r="BF516" s="21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1"/>
      <c r="BS516" s="21"/>
    </row>
    <row r="517" spans="1:73" s="22" customFormat="1" ht="257.2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18"/>
      <c r="M517" s="20"/>
      <c r="N517" s="21"/>
      <c r="O517" s="18"/>
      <c r="P517" s="18"/>
      <c r="Q517" s="27"/>
      <c r="R517" s="27"/>
      <c r="S517" s="27"/>
      <c r="T517" s="27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21"/>
      <c r="BE517" s="21"/>
      <c r="BF517" s="21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1"/>
      <c r="BS517" s="21"/>
    </row>
    <row r="518" spans="1:73" s="22" customFormat="1" ht="254.2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18"/>
      <c r="M518" s="20"/>
      <c r="N518" s="21"/>
      <c r="O518" s="18"/>
      <c r="P518" s="18"/>
      <c r="Q518" s="27"/>
      <c r="R518" s="27"/>
      <c r="S518" s="27"/>
      <c r="T518" s="27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21"/>
      <c r="BE518" s="21"/>
      <c r="BF518" s="21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1"/>
      <c r="BS518" s="21"/>
    </row>
    <row r="519" spans="1:73" s="22" customFormat="1" ht="319.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18"/>
      <c r="M519" s="20"/>
      <c r="N519" s="21"/>
      <c r="O519" s="23"/>
      <c r="P519" s="23"/>
      <c r="Q519" s="23"/>
      <c r="R519" s="23"/>
      <c r="S519" s="23"/>
      <c r="T519" s="23"/>
      <c r="U519" s="28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21"/>
      <c r="BE519" s="21"/>
      <c r="BF519" s="21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1"/>
      <c r="BS519" s="21"/>
    </row>
    <row r="520" spans="1:73" s="22" customFormat="1" ht="409.6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18"/>
      <c r="M520" s="18"/>
      <c r="N520" s="18"/>
      <c r="O520" s="28"/>
      <c r="P520" s="18"/>
      <c r="Q520" s="28"/>
      <c r="R520" s="28"/>
      <c r="S520" s="28"/>
      <c r="T520" s="28"/>
      <c r="U520" s="28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21"/>
      <c r="BE520" s="21"/>
      <c r="BF520" s="21"/>
      <c r="BG520" s="21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1"/>
      <c r="BS520" s="21"/>
    </row>
    <row r="521" spans="1:73" s="22" customFormat="1" ht="141.7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18"/>
      <c r="M521" s="20"/>
      <c r="N521" s="21"/>
      <c r="O521" s="23"/>
      <c r="P521" s="23"/>
      <c r="Q521" s="23"/>
      <c r="R521" s="23"/>
      <c r="S521" s="23"/>
      <c r="T521" s="23"/>
      <c r="U521" s="28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21"/>
      <c r="BE521" s="21"/>
      <c r="BF521" s="21"/>
      <c r="BG521" s="21"/>
      <c r="BH521" s="21"/>
      <c r="BI521" s="21"/>
      <c r="BJ521" s="21"/>
      <c r="BK521" s="21"/>
      <c r="BL521" s="21"/>
      <c r="BM521" s="21"/>
      <c r="BN521" s="21"/>
      <c r="BO521" s="24"/>
      <c r="BP521" s="21"/>
      <c r="BQ521" s="21"/>
      <c r="BR521" s="21"/>
      <c r="BS521" s="21"/>
    </row>
    <row r="522" spans="1:73" s="22" customFormat="1" ht="141.7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18"/>
      <c r="M522" s="20"/>
      <c r="N522" s="18"/>
      <c r="O522" s="23"/>
      <c r="P522" s="23"/>
      <c r="Q522" s="23"/>
      <c r="R522" s="23"/>
      <c r="S522" s="23"/>
      <c r="T522" s="23"/>
      <c r="U522" s="23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21"/>
      <c r="BE522" s="21"/>
      <c r="BF522" s="21"/>
      <c r="BG522" s="21"/>
      <c r="BH522" s="21"/>
      <c r="BI522" s="21"/>
      <c r="BJ522" s="21"/>
      <c r="BK522" s="21"/>
      <c r="BL522" s="21"/>
      <c r="BM522" s="21"/>
      <c r="BN522" s="21"/>
      <c r="BO522" s="24"/>
      <c r="BP522" s="21"/>
      <c r="BQ522" s="21"/>
      <c r="BR522" s="21"/>
      <c r="BS522" s="21"/>
    </row>
    <row r="523" spans="1:73" s="22" customFormat="1" ht="292.5" customHeight="1" x14ac:dyDescent="0.45">
      <c r="A523" s="17"/>
      <c r="B523" s="18"/>
      <c r="C523" s="176"/>
      <c r="D523" s="19"/>
      <c r="E523" s="19"/>
      <c r="F523" s="20"/>
      <c r="G523" s="18"/>
      <c r="H523" s="18"/>
      <c r="I523" s="18"/>
      <c r="J523" s="18"/>
      <c r="K523" s="18"/>
      <c r="L523" s="18"/>
      <c r="M523" s="20"/>
      <c r="N523" s="21"/>
      <c r="O523" s="27"/>
      <c r="P523" s="18"/>
      <c r="Q523" s="27"/>
      <c r="R523" s="27"/>
      <c r="S523" s="27"/>
      <c r="T523" s="27"/>
      <c r="U523" s="27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21"/>
      <c r="BE523" s="21"/>
      <c r="BF523" s="21"/>
      <c r="BG523" s="21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1"/>
      <c r="BS523" s="24"/>
      <c r="BT523" s="25"/>
      <c r="BU523" s="26"/>
    </row>
    <row r="524" spans="1:73" s="22" customFormat="1" ht="177" customHeight="1" x14ac:dyDescent="0.45">
      <c r="A524" s="17"/>
      <c r="B524" s="18"/>
      <c r="C524" s="176"/>
      <c r="D524" s="19"/>
      <c r="E524" s="19"/>
      <c r="F524" s="20"/>
      <c r="G524" s="18"/>
      <c r="H524" s="18"/>
      <c r="I524" s="18"/>
      <c r="J524" s="18"/>
      <c r="K524" s="18"/>
      <c r="L524" s="18"/>
      <c r="M524" s="20"/>
      <c r="N524" s="21"/>
      <c r="O524" s="18"/>
      <c r="P524" s="18"/>
      <c r="Q524" s="27"/>
      <c r="R524" s="27"/>
      <c r="S524" s="27"/>
      <c r="T524" s="27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21"/>
      <c r="BE524" s="21"/>
      <c r="BF524" s="21"/>
      <c r="BG524" s="21"/>
      <c r="BH524" s="21"/>
      <c r="BI524" s="21"/>
      <c r="BJ524" s="21"/>
      <c r="BK524" s="21"/>
      <c r="BL524" s="21"/>
      <c r="BM524" s="21"/>
      <c r="BN524" s="21"/>
      <c r="BO524" s="21"/>
      <c r="BP524" s="21"/>
      <c r="BQ524" s="21"/>
      <c r="BR524" s="21"/>
      <c r="BS524" s="24"/>
      <c r="BT524" s="25"/>
      <c r="BU524" s="26"/>
    </row>
  </sheetData>
  <autoFilter ref="A2:BW11"/>
  <mergeCells count="23">
    <mergeCell ref="K51:K52"/>
    <mergeCell ref="A53:L53"/>
    <mergeCell ref="J23:J24"/>
    <mergeCell ref="K23:K24"/>
    <mergeCell ref="J25:J26"/>
    <mergeCell ref="K25:K26"/>
    <mergeCell ref="J32:J33"/>
    <mergeCell ref="I10:I11"/>
    <mergeCell ref="A1:BT1"/>
    <mergeCell ref="M240:M241"/>
    <mergeCell ref="J3:J5"/>
    <mergeCell ref="K3:K5"/>
    <mergeCell ref="J8:J9"/>
    <mergeCell ref="K8:K9"/>
    <mergeCell ref="J10:J11"/>
    <mergeCell ref="K10:K11"/>
    <mergeCell ref="K13:K15"/>
    <mergeCell ref="J16:J19"/>
    <mergeCell ref="K16:K19"/>
    <mergeCell ref="J20:J21"/>
    <mergeCell ref="K20:K21"/>
    <mergeCell ref="J48:J50"/>
    <mergeCell ref="J51:J52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2019-01-31T12:53:59Z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Очередь_№_120_Льготники+.xlsx</vt:lpwstr>
  </property>
</Properties>
</file>