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-30" windowWidth="12525" windowHeight="1249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закл.договоров'!$A$3:$H$405</definedName>
    <definedName name="_xlnm._FilterDatabase" localSheetId="0" hidden="1">Свод!$A$7:$K$155</definedName>
    <definedName name="_xlnm.Print_Area" localSheetId="0">Свод!$B$4:$K$155</definedName>
  </definedNames>
  <calcPr calcId="145621"/>
</workbook>
</file>

<file path=xl/calcChain.xml><?xml version="1.0" encoding="utf-8"?>
<calcChain xmlns="http://schemas.openxmlformats.org/spreadsheetml/2006/main">
  <c r="B97" i="2" l="1"/>
  <c r="D137" i="2"/>
  <c r="E137" i="2"/>
  <c r="E9" i="2"/>
  <c r="D9" i="2"/>
  <c r="J95" i="2" l="1"/>
  <c r="H45" i="2"/>
  <c r="H105" i="2"/>
  <c r="H125" i="2"/>
  <c r="H122" i="2"/>
  <c r="H97" i="2"/>
  <c r="F54" i="2"/>
  <c r="F53" i="2"/>
  <c r="F26" i="2"/>
  <c r="F23" i="2"/>
  <c r="F63" i="2"/>
  <c r="F10" i="2"/>
  <c r="F30" i="2"/>
  <c r="F140" i="2"/>
  <c r="F134" i="2"/>
  <c r="F137" i="2"/>
  <c r="F128" i="2"/>
  <c r="F127" i="2"/>
  <c r="F119" i="2"/>
  <c r="F143" i="2"/>
  <c r="F97" i="2"/>
  <c r="D8" i="2"/>
  <c r="D26" i="2"/>
  <c r="D20" i="2"/>
  <c r="D109" i="2"/>
  <c r="D139" i="2"/>
  <c r="D134" i="2"/>
  <c r="D127" i="2"/>
  <c r="D119" i="2"/>
  <c r="D95" i="2"/>
  <c r="D97" i="2"/>
  <c r="E7" i="2" l="1"/>
  <c r="J7" i="2" l="1"/>
  <c r="K94" i="2"/>
  <c r="K7" i="2"/>
  <c r="D7" i="2" l="1"/>
  <c r="G7" i="2"/>
  <c r="I94" i="2"/>
  <c r="J94" i="2"/>
  <c r="H94" i="2"/>
  <c r="E94" i="2"/>
  <c r="F7" i="2"/>
  <c r="D94" i="2"/>
  <c r="G94" i="2"/>
  <c r="F94" i="2"/>
  <c r="I7" i="2" l="1"/>
  <c r="H7" i="2"/>
  <c r="B98" i="2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109" i="2" l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</calcChain>
</file>

<file path=xl/sharedStrings.xml><?xml version="1.0" encoding="utf-8"?>
<sst xmlns="http://schemas.openxmlformats.org/spreadsheetml/2006/main" count="1529" uniqueCount="199">
  <si>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</si>
  <si>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</si>
  <si>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</si>
  <si>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</si>
  <si>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</si>
  <si>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</si>
  <si>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</si>
  <si>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</si>
  <si>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</si>
  <si>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</si>
  <si>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</si>
  <si>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</si>
  <si>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</si>
  <si>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</si>
  <si>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</si>
  <si>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</si>
  <si>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</si>
  <si>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</si>
  <si>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</si>
  <si>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</si>
  <si>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</si>
  <si>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Точка присоединения объекта (ПС)</t>
  </si>
  <si>
    <t>ПС 110/35/6 кВ "Рославль"</t>
  </si>
  <si>
    <t>ПС 110/10 кВ "Ярцево-1"</t>
  </si>
  <si>
    <t>ПС 35/6 кВ "Печерск"</t>
  </si>
  <si>
    <t>ПС 110/35/10 кВ "Вязьма-1"</t>
  </si>
  <si>
    <t>ПС 110/10 кВ "Трубная"</t>
  </si>
  <si>
    <t>ПС 110/10 кВ "Угра"</t>
  </si>
  <si>
    <t>ПС 110/10 кВ "Ярцево-2"</t>
  </si>
  <si>
    <t>ПС 110/10/6 кВ "Центральная"</t>
  </si>
  <si>
    <t>ПС 110/35/10 кВ "Велиж"</t>
  </si>
  <si>
    <t>ПС 110/35/10 кВ "Демидов"</t>
  </si>
  <si>
    <t>ПС 110/35/10 кВ "Днепровск"</t>
  </si>
  <si>
    <t>ПС 110/35/10 кВ "Ершичи"</t>
  </si>
  <si>
    <t>ПС 110/35/10 кВ "Заводская"</t>
  </si>
  <si>
    <t>ПС 110/35/10 кВ "Знаменка"</t>
  </si>
  <si>
    <t>ПС 110/35/10 кВ "Кардымово"</t>
  </si>
  <si>
    <t>ПС 110/35/10 кВ "Катынь-2"</t>
  </si>
  <si>
    <t>ПС 110/35/10 кВ "Красный"</t>
  </si>
  <si>
    <t>ПС 110/35/10 кВ "Починок"</t>
  </si>
  <si>
    <t>ПС 110/35/10 кВ "Рудня"</t>
  </si>
  <si>
    <t>ПС 110/35/10 кВ "Светотехника"</t>
  </si>
  <si>
    <t>ПС 110/35/10 кВ "Туманово"</t>
  </si>
  <si>
    <t>ПС 110/35/6 кВ "Северная"</t>
  </si>
  <si>
    <t>ПС 110/6 кВ "Восточная"</t>
  </si>
  <si>
    <t>ПС 110/6 кВ "Западная"</t>
  </si>
  <si>
    <t>ПС 110/6 кВ "Сафоново"</t>
  </si>
  <si>
    <t>ПС 110/6 кВ "Смоленск-2"</t>
  </si>
  <si>
    <t>ПС 35/10 кВ "Катынь-1"</t>
  </si>
  <si>
    <t>ПС 35/10 кВ "Акатово"</t>
  </si>
  <si>
    <t>ПС 35/10 кВ "Жуковская"</t>
  </si>
  <si>
    <t>ПС 35/10 кВ "Исаково"</t>
  </si>
  <si>
    <t>ПС 35/10 кВ "Карманово"</t>
  </si>
  <si>
    <t>ПС 35/10 кВ "Кощино"</t>
  </si>
  <si>
    <t>ПС 35/10 кВ "Одинцово"</t>
  </si>
  <si>
    <t>ПС 35/10 кВ "Ольша"</t>
  </si>
  <si>
    <t>ПС 35/10 кВ "Рябцево"</t>
  </si>
  <si>
    <t>ПС 35/10 кВ "Савеево"</t>
  </si>
  <si>
    <t>ПС 35/10 кВ "Трудилово"</t>
  </si>
  <si>
    <t>ПС 35/10 кВ "Тычинино"</t>
  </si>
  <si>
    <t>ПС 35/10 кВ "Холм-Жирки"</t>
  </si>
  <si>
    <t>ПС 35/6 кВ "Гнездово"</t>
  </si>
  <si>
    <t>ПС 35/6 кВ "Егорьево"</t>
  </si>
  <si>
    <t>ПС 35/6 кВ "Красный Бор"</t>
  </si>
  <si>
    <t>ПС 110/10 кВ "Вязьма-2"</t>
  </si>
  <si>
    <t>ПС 110/10 кВ "Екимцево"</t>
  </si>
  <si>
    <t>ПС 110/35/10 кВ "Дорогобуж-1"</t>
  </si>
  <si>
    <t>ПС 110/35/10 кВ "Козино"</t>
  </si>
  <si>
    <t>ПС 110/35/10 кВ "Мазальцево"</t>
  </si>
  <si>
    <t>ПС 110/35/10 кВ "Россия"</t>
  </si>
  <si>
    <t>ПС 110/35/10 кВ "Темкино"</t>
  </si>
  <si>
    <t>ПС 110/35/10 кВ "Хиславичи"</t>
  </si>
  <si>
    <t>ПС 110/6 кВ "Диффузион"</t>
  </si>
  <si>
    <t>ПС 35/10 кВ "Аполье"</t>
  </si>
  <si>
    <t>ПС 35/10 кВ "Бекрино"</t>
  </si>
  <si>
    <t>ПС 35/10 кВ "Высокое"</t>
  </si>
  <si>
    <t>ПС 35/10 кВ "Жичицы"</t>
  </si>
  <si>
    <t>ПС 35/10 кВ "Капыревщина"</t>
  </si>
  <si>
    <t>ПС 35/10 кВ "Каськово"</t>
  </si>
  <si>
    <t>ПС 35/10 кВ "Кикино"</t>
  </si>
  <si>
    <t>ПС 35/10 кВ "Миганово"</t>
  </si>
  <si>
    <t>ПС 35/10 кВ "Никольское"</t>
  </si>
  <si>
    <t>ПС 35/10 кВ "Озерный"</t>
  </si>
  <si>
    <t>ПС 35/10 кВ "Тесово"</t>
  </si>
  <si>
    <t>ПС 35/10 кВ "Шаломино"</t>
  </si>
  <si>
    <t>ПС 35/10кВ "Шуйское"</t>
  </si>
  <si>
    <t>ПС 35/6 кВ "Водозабор"</t>
  </si>
  <si>
    <t>ПС 35/6 кВ "Колодня"</t>
  </si>
  <si>
    <t>ПС 35/6 кВ "Синьково"</t>
  </si>
  <si>
    <t>ПС 110/35/10 кВ "Мишино"</t>
  </si>
  <si>
    <t>ПС 35/10 кВ "Белеи"</t>
  </si>
  <si>
    <t>ПС 35/10 кВ "Березка"</t>
  </si>
  <si>
    <t>ПС 35/10 кВ "Вачково"</t>
  </si>
  <si>
    <t>ПС 35/10 кВ "Горки"</t>
  </si>
  <si>
    <t>ПС 35/10 кВ "Дивинская"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</si>
  <si>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</si>
  <si>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</si>
  <si>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</si>
  <si>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</si>
  <si>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"Липецы"</t>
  </si>
  <si>
    <t>ПС 35/6 кВ "Ясенная"</t>
  </si>
  <si>
    <t>ПС 110/35/10 кВ "Васьково"</t>
  </si>
  <si>
    <t>ПС 110/35/10 кВ "Духовщина"</t>
  </si>
  <si>
    <t>ПС 35/10 кВ "Мерлино"</t>
  </si>
  <si>
    <t>ПС 35/10 кВ "Сапшо"</t>
  </si>
  <si>
    <t>ПС 35/10 кВ "Семлево"</t>
  </si>
  <si>
    <t>ПС 35/10 кВ "Хорошово"</t>
  </si>
  <si>
    <t>ПС 35/10 кВ "Екимовичи"</t>
  </si>
  <si>
    <t>ПС 35/10 кВ "Богданово"</t>
  </si>
  <si>
    <t>ПС 35/10 кВ "Лубня"</t>
  </si>
  <si>
    <t>ПС 110/35/6 кВ "Южная"</t>
  </si>
  <si>
    <t>ПС 110/35/6 кВ "Индустриальная"</t>
  </si>
  <si>
    <t>ПС 110/35/10 кВ "Десногорск"</t>
  </si>
  <si>
    <t>ПС 110/35/10 кВ "Гагарин"</t>
  </si>
  <si>
    <t>ПС 35/10 кВ "Мелькомбинат"</t>
  </si>
  <si>
    <t>ПС 110/35/10кВ "Вязьма-1"</t>
  </si>
  <si>
    <t>ПС 110/6/6 кВ "Диффузион"</t>
  </si>
  <si>
    <t>ПС 110/10/6 кВ "Чернушки"</t>
  </si>
  <si>
    <t>ПС  110/35/10 кВ "Красный"</t>
  </si>
  <si>
    <t>ПС 110/35/10 кВ "Поселки"</t>
  </si>
  <si>
    <t>ПС 35/10 кВ "Астапковичи"</t>
  </si>
  <si>
    <t>ПС 35/10 кВ "Богдановщина"</t>
  </si>
  <si>
    <t>ПС 35/10 кВ "Верховье"</t>
  </si>
  <si>
    <t>ПС 35/10 кВ "Гаристово"</t>
  </si>
  <si>
    <t>ПС 35/10 кВ "Замошье"</t>
  </si>
  <si>
    <t>ПС 35/10 кВ "Кайдаково"</t>
  </si>
  <si>
    <t>ПС 35/10 кВ "Микулино"</t>
  </si>
  <si>
    <t>ПС 35/10 кВ "Нахимовская"</t>
  </si>
  <si>
    <t>ПС 35/10 кВ "Пушкино"</t>
  </si>
  <si>
    <t>ПС 35/10 кВ "Стригино"</t>
  </si>
  <si>
    <t>ПС 35/10кВ "Исаково"</t>
  </si>
  <si>
    <t>ПС 35/10 кВ "Дружба"</t>
  </si>
  <si>
    <t>ПС 35/10 кВ "Ушаково"</t>
  </si>
  <si>
    <t>ПС 35/10 кВ "Шпунты"</t>
  </si>
  <si>
    <t>ПС 110/35/10кВ "Темкино"</t>
  </si>
  <si>
    <t>Сведения о деятельности филиала ОАО " МРСК Центра" - "Смоленскэнерго" по технологическому присоединению за сентябрь 2013 г.</t>
  </si>
  <si>
    <t>Пообъектная информация по заключенным договорам ТП за сентябрь 2013 г.</t>
  </si>
  <si>
    <t>ПС 35/6 кВ "ЗССК"</t>
  </si>
  <si>
    <t>ПС 110//10 кВ "Касня"</t>
  </si>
  <si>
    <t>ПС 110/10 "Трубная"</t>
  </si>
  <si>
    <t>ПС 110/10 кВ "Макшеево"</t>
  </si>
  <si>
    <t>ПС 110/10 кВ "Торбеево"</t>
  </si>
  <si>
    <t>ПС 110/10/6 кВ "Промышленная"</t>
  </si>
  <si>
    <t>ПС 110/10кВ "Вязьма-Тяговая"</t>
  </si>
  <si>
    <t>ПС 110/10кВ "Субботники"</t>
  </si>
  <si>
    <t>ПС 110/35 кВ "Западная"</t>
  </si>
  <si>
    <t>ПС 110/35/10 кВ "Новодугино"</t>
  </si>
  <si>
    <t>ПС 110/35/10 кВ "Сычевка"</t>
  </si>
  <si>
    <t>ПС 110/35/10кВ "Ельня"</t>
  </si>
  <si>
    <t>ПС 110/35/10кВ "Издешково"</t>
  </si>
  <si>
    <t>ПС 110/35/6 кВ  "Одинцово"</t>
  </si>
  <si>
    <t>ПС 110/35/6 кВ "Пронино"</t>
  </si>
  <si>
    <t>ПС 110/35/6кВ "Горная"</t>
  </si>
  <si>
    <t>ПС 35/10 кВ "Воронцово"</t>
  </si>
  <si>
    <t>ПС 35/10 кВ "Лосьмино"</t>
  </si>
  <si>
    <t>ПС 35/10 кВ "Нарытка"</t>
  </si>
  <si>
    <t>ПС 35/10 кВ "Родоманово"</t>
  </si>
  <si>
    <t>ПС 35/10 кВ "Хмелита"</t>
  </si>
  <si>
    <t>ПС 35/6 кВ "Мясокомбинат"</t>
  </si>
  <si>
    <t>ПС 35/6 кВ "Одинцово"</t>
  </si>
  <si>
    <t>ПС 35/6 кВ "ЯО 100/6"</t>
  </si>
  <si>
    <t>ПС 35/6 кВ Водозабор</t>
  </si>
  <si>
    <t>ПС 110/10 кВ "Серго-Ивановское"</t>
  </si>
  <si>
    <t>ПС 35/6 кВ "Б. Водозабор"</t>
  </si>
  <si>
    <t>ПС 110/35/10 кВ "Каспля"</t>
  </si>
  <si>
    <t>ПС 110/35/10 кВ "Пречистое"</t>
  </si>
  <si>
    <t>ПС 110/35/10 кВ "Шумячи"</t>
  </si>
  <si>
    <t>ПС 110/35/10кВ "Монастырщина"</t>
  </si>
  <si>
    <t>ПС 35/10 "Караваево"</t>
  </si>
  <si>
    <t>ПС 35/10 кВ  "Беляево"</t>
  </si>
  <si>
    <t>ПС 35/10 кВ "Дубровка"</t>
  </si>
  <si>
    <t>ПС 35/10 кВ "Лукино"</t>
  </si>
  <si>
    <t xml:space="preserve">  ПС 35/10 кВ "Мытищино"</t>
  </si>
  <si>
    <t>ПС 35/10 кВ "Н.Михайловская"</t>
  </si>
  <si>
    <t>ПС 35/10 кВ "РП СХТ"</t>
  </si>
  <si>
    <t>ПС 35/10 кВ "Студенец"</t>
  </si>
  <si>
    <t>ПС 35/10 кВ "Черепово"</t>
  </si>
  <si>
    <t>ПС 110/35/10 кВ «Красный»</t>
  </si>
  <si>
    <t>ПС  35/6 кВ "Печерск"</t>
  </si>
  <si>
    <t>ПС 110/6 кВ  "Сафоново"</t>
  </si>
  <si>
    <t>ПС 35/10 кВ "Екимовичи</t>
  </si>
  <si>
    <t>ПС 35/10кВ "Акатово"</t>
  </si>
  <si>
    <t>ПС 35/10кВ "Кикино"</t>
  </si>
  <si>
    <t>ПС 35/10кВ "Кайдаково"</t>
  </si>
  <si>
    <t>ПС 35/10кВ "Карманово"</t>
  </si>
  <si>
    <t>ПС 110/35/10кВ "Знаменка"</t>
  </si>
  <si>
    <t>ПС 35/10кВ "Родоманово"</t>
  </si>
  <si>
    <t>ПС 35/10 "Лосьмино"</t>
  </si>
  <si>
    <t>ПС 110/35/10 кВ Гагарин</t>
  </si>
  <si>
    <t>ПС 35/10кВ "Клушино"</t>
  </si>
  <si>
    <t>ПС 110/10кВ "В-Тяговая"</t>
  </si>
  <si>
    <t>ПС 110/35/10кВ "Сычевка"</t>
  </si>
  <si>
    <t>Основной источник питания: ПС 110/35/6 кВ "Южная" I с.ш. Резервный источник питания:  ПС 110/35/6 кВ "Южная" II с.ш.</t>
  </si>
  <si>
    <t>ПС 110/6 кВ "Пронино"</t>
  </si>
  <si>
    <t>ПС 110/10/6 кВ  "Центральная"</t>
  </si>
  <si>
    <t>4 месяца</t>
  </si>
  <si>
    <t>24 месяца</t>
  </si>
  <si>
    <t>12 месяцев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</si>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</sst>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000"/>
    <numFmt numFmtId="166" formatCode="0.000"/>
    <numFmt numFmtId="167" formatCode="0.0000"/>
    <numFmt numFmtId="168" formatCode="#,##0.00000"/>
    <numFmt numFmtId="169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0" xfId="0" applyFont="1"/>
    <xf numFmtId="14" fontId="14" fillId="0" borderId="0" xfId="0" applyNumberFormat="1" applyFont="1"/>
    <xf numFmtId="168" fontId="0" fillId="0" borderId="0" xfId="0" applyNumberForma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wrapText="1"/>
    </xf>
    <xf numFmtId="1" fontId="16" fillId="5" borderId="14" xfId="0" applyNumberFormat="1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0" fontId="17" fillId="0" borderId="0" xfId="0" applyFont="1"/>
    <xf numFmtId="4" fontId="10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5" borderId="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1" fontId="16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CC"/>
      <color rgb="FFFF5353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168"/>
  <sheetViews>
    <sheetView tabSelected="1" zoomScaleNormal="100" workbookViewId="0">
      <selection activeCell="N23" sqref="N23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4" customWidth="1"/>
    <col min="6" max="6" width="10.7109375" style="1" customWidth="1"/>
    <col min="7" max="7" width="14.7109375" style="31" customWidth="1"/>
    <col min="8" max="8" width="10.7109375" style="1" customWidth="1"/>
    <col min="9" max="9" width="14.28515625" style="54" customWidth="1"/>
    <col min="10" max="10" width="8.28515625" style="1" customWidth="1"/>
    <col min="11" max="11" width="13.28515625" style="31" customWidth="1"/>
    <col min="12" max="12" width="32.42578125" style="1" customWidth="1"/>
    <col min="13" max="16384" width="9.140625" style="1"/>
  </cols>
  <sheetData>
    <row r="1" spans="1:14" x14ac:dyDescent="0.25">
      <c r="H1" s="109" t="s">
        <v>15</v>
      </c>
      <c r="I1" s="109"/>
      <c r="J1" s="109"/>
      <c r="K1" s="109"/>
    </row>
    <row r="2" spans="1:14" x14ac:dyDescent="0.25">
      <c r="A2" s="96" t="s">
        <v>135</v>
      </c>
      <c r="B2" s="2"/>
      <c r="D2" s="2"/>
      <c r="E2" s="35"/>
      <c r="F2" s="2"/>
      <c r="G2" s="29"/>
      <c r="H2" s="2"/>
      <c r="I2" s="50"/>
      <c r="J2" s="2"/>
      <c r="K2" s="29"/>
    </row>
    <row r="3" spans="1:14" ht="15.75" thickBot="1" x14ac:dyDescent="0.3">
      <c r="A3" s="19"/>
      <c r="C3" s="2"/>
      <c r="D3" s="2"/>
      <c r="E3" s="35"/>
      <c r="F3" s="2"/>
      <c r="G3" s="29"/>
      <c r="H3" s="2"/>
      <c r="I3" s="50"/>
      <c r="J3" s="2"/>
      <c r="K3" s="29"/>
    </row>
    <row r="4" spans="1:14" ht="15.75" customHeight="1" x14ac:dyDescent="0.25">
      <c r="A4" s="110" t="s">
        <v>2</v>
      </c>
      <c r="B4" s="116"/>
      <c r="C4" s="105" t="s">
        <v>14</v>
      </c>
      <c r="D4" s="105" t="s">
        <v>3</v>
      </c>
      <c r="E4" s="105"/>
      <c r="F4" s="105" t="s">
        <v>4</v>
      </c>
      <c r="G4" s="105"/>
      <c r="H4" s="105" t="s">
        <v>5</v>
      </c>
      <c r="I4" s="114"/>
      <c r="J4" s="105" t="s">
        <v>6</v>
      </c>
      <c r="K4" s="106"/>
    </row>
    <row r="5" spans="1:14" ht="46.5" customHeight="1" x14ac:dyDescent="0.25">
      <c r="A5" s="111"/>
      <c r="B5" s="117" t="s">
        <v>18</v>
      </c>
      <c r="C5" s="107"/>
      <c r="D5" s="107"/>
      <c r="E5" s="107"/>
      <c r="F5" s="107"/>
      <c r="G5" s="107"/>
      <c r="H5" s="107"/>
      <c r="I5" s="115"/>
      <c r="J5" s="107"/>
      <c r="K5" s="108"/>
    </row>
    <row r="6" spans="1:14" ht="15.75" thickBot="1" x14ac:dyDescent="0.3">
      <c r="A6" s="112"/>
      <c r="B6" s="118"/>
      <c r="C6" s="113"/>
      <c r="D6" s="93" t="s">
        <v>7</v>
      </c>
      <c r="E6" s="93" t="s">
        <v>8</v>
      </c>
      <c r="F6" s="93" t="s">
        <v>7</v>
      </c>
      <c r="G6" s="93" t="s">
        <v>8</v>
      </c>
      <c r="H6" s="93" t="s">
        <v>7</v>
      </c>
      <c r="I6" s="94" t="s">
        <v>8</v>
      </c>
      <c r="J6" s="93" t="s">
        <v>7</v>
      </c>
      <c r="K6" s="95" t="s">
        <v>8</v>
      </c>
    </row>
    <row r="7" spans="1:14" x14ac:dyDescent="0.25">
      <c r="A7" s="9"/>
      <c r="B7" s="9"/>
      <c r="C7" s="10" t="s">
        <v>16</v>
      </c>
      <c r="D7" s="11">
        <f t="shared" ref="D7:K7" si="0">SUM(D8:D93)</f>
        <v>170</v>
      </c>
      <c r="E7" s="97">
        <f t="shared" si="0"/>
        <v>6.6343999999999985</v>
      </c>
      <c r="F7" s="11">
        <f t="shared" si="0"/>
        <v>227</v>
      </c>
      <c r="G7" s="97">
        <f t="shared" si="0"/>
        <v>3.237099999999999</v>
      </c>
      <c r="H7" s="11">
        <f t="shared" si="0"/>
        <v>172</v>
      </c>
      <c r="I7" s="97">
        <f t="shared" si="0"/>
        <v>2.6955999999999998</v>
      </c>
      <c r="J7" s="11">
        <f t="shared" si="0"/>
        <v>21</v>
      </c>
      <c r="K7" s="97">
        <f t="shared" si="0"/>
        <v>1.0221</v>
      </c>
    </row>
    <row r="8" spans="1:14" s="3" customFormat="1" ht="15.75" x14ac:dyDescent="0.25">
      <c r="A8" s="6" t="s">
        <v>20</v>
      </c>
      <c r="B8" s="6">
        <v>1</v>
      </c>
      <c r="C8" s="67" t="s">
        <v>137</v>
      </c>
      <c r="D8" s="6">
        <f>1+1</f>
        <v>2</v>
      </c>
      <c r="E8" s="98">
        <v>1.4650000000000001</v>
      </c>
      <c r="F8" s="6">
        <v>1</v>
      </c>
      <c r="G8" s="98">
        <v>1.4999999999999999E-2</v>
      </c>
      <c r="H8" s="7">
        <v>0</v>
      </c>
      <c r="I8" s="98">
        <v>0</v>
      </c>
      <c r="J8" s="7">
        <v>0</v>
      </c>
      <c r="K8" s="98">
        <v>0</v>
      </c>
      <c r="M8" s="74"/>
      <c r="N8" s="70"/>
    </row>
    <row r="9" spans="1:14" x14ac:dyDescent="0.25">
      <c r="A9" s="6" t="s">
        <v>20</v>
      </c>
      <c r="B9" s="6">
        <f>B8+1</f>
        <v>2</v>
      </c>
      <c r="C9" s="62" t="s">
        <v>128</v>
      </c>
      <c r="D9" s="62">
        <f>1+1+1</f>
        <v>3</v>
      </c>
      <c r="E9" s="99">
        <f>0.366+0.015</f>
        <v>0.38100000000000001</v>
      </c>
      <c r="F9" s="7">
        <v>1</v>
      </c>
      <c r="G9" s="99">
        <v>1.4999999999999999E-2</v>
      </c>
      <c r="H9" s="98">
        <v>0</v>
      </c>
      <c r="I9" s="99">
        <v>0</v>
      </c>
      <c r="J9" s="98">
        <v>0</v>
      </c>
      <c r="K9" s="99">
        <v>0</v>
      </c>
      <c r="M9" s="74"/>
      <c r="N9" s="70"/>
    </row>
    <row r="10" spans="1:14" ht="15.75" x14ac:dyDescent="0.25">
      <c r="A10" s="6" t="s">
        <v>20</v>
      </c>
      <c r="B10" s="6">
        <f t="shared" ref="B10:B72" si="1">B9+1</f>
        <v>3</v>
      </c>
      <c r="C10" s="64" t="s">
        <v>49</v>
      </c>
      <c r="D10" s="6">
        <v>4</v>
      </c>
      <c r="E10" s="100">
        <v>4.5999999999999999E-2</v>
      </c>
      <c r="F10" s="6">
        <f>1+1</f>
        <v>2</v>
      </c>
      <c r="G10" s="100">
        <v>0.03</v>
      </c>
      <c r="H10" s="7">
        <v>2</v>
      </c>
      <c r="I10" s="100">
        <v>2.3E-2</v>
      </c>
      <c r="J10" s="7">
        <v>0</v>
      </c>
      <c r="K10" s="100">
        <v>0</v>
      </c>
      <c r="M10" s="74"/>
      <c r="N10" s="70"/>
    </row>
    <row r="11" spans="1:14" ht="15.75" x14ac:dyDescent="0.25">
      <c r="A11" s="6" t="s">
        <v>20</v>
      </c>
      <c r="B11" s="6">
        <f t="shared" si="1"/>
        <v>4</v>
      </c>
      <c r="C11" s="64" t="s">
        <v>73</v>
      </c>
      <c r="D11" s="6">
        <v>1</v>
      </c>
      <c r="E11" s="100">
        <v>1.4999999999999999E-2</v>
      </c>
      <c r="F11" s="6">
        <v>0</v>
      </c>
      <c r="G11" s="100">
        <v>0</v>
      </c>
      <c r="H11" s="7">
        <v>2</v>
      </c>
      <c r="I11" s="100">
        <v>2.3E-2</v>
      </c>
      <c r="J11" s="7">
        <v>0</v>
      </c>
      <c r="K11" s="100">
        <v>0</v>
      </c>
      <c r="M11" s="74"/>
      <c r="N11" s="70"/>
    </row>
    <row r="12" spans="1:14" ht="15.75" x14ac:dyDescent="0.25">
      <c r="A12" s="6" t="s">
        <v>20</v>
      </c>
      <c r="B12" s="6">
        <f t="shared" si="1"/>
        <v>5</v>
      </c>
      <c r="C12" s="64" t="s">
        <v>120</v>
      </c>
      <c r="D12" s="6">
        <v>1</v>
      </c>
      <c r="E12" s="100">
        <v>1.4999999999999999E-2</v>
      </c>
      <c r="F12" s="6">
        <v>0</v>
      </c>
      <c r="G12" s="100">
        <v>0</v>
      </c>
      <c r="H12" s="6">
        <v>0</v>
      </c>
      <c r="I12" s="100">
        <v>0</v>
      </c>
      <c r="J12" s="7">
        <v>1</v>
      </c>
      <c r="K12" s="100">
        <v>0.1</v>
      </c>
      <c r="M12" s="74"/>
      <c r="N12" s="70"/>
    </row>
    <row r="13" spans="1:14" ht="15.75" x14ac:dyDescent="0.25">
      <c r="A13" s="6" t="s">
        <v>20</v>
      </c>
      <c r="B13" s="6">
        <f t="shared" si="1"/>
        <v>6</v>
      </c>
      <c r="C13" s="64" t="s">
        <v>91</v>
      </c>
      <c r="D13" s="6">
        <v>1</v>
      </c>
      <c r="E13" s="100">
        <v>1.2E-2</v>
      </c>
      <c r="F13" s="6">
        <v>1</v>
      </c>
      <c r="G13" s="100">
        <v>1.2E-2</v>
      </c>
      <c r="H13" s="7">
        <v>1</v>
      </c>
      <c r="I13" s="100">
        <v>1.4999999999999999E-2</v>
      </c>
      <c r="J13" s="7">
        <v>0</v>
      </c>
      <c r="K13" s="100">
        <v>0</v>
      </c>
      <c r="M13" s="74"/>
      <c r="N13" s="70"/>
    </row>
    <row r="14" spans="1:14" ht="15.75" x14ac:dyDescent="0.25">
      <c r="A14" s="6" t="s">
        <v>20</v>
      </c>
      <c r="B14" s="6">
        <f t="shared" si="1"/>
        <v>7</v>
      </c>
      <c r="C14" s="64" t="s">
        <v>121</v>
      </c>
      <c r="D14" s="6">
        <v>1</v>
      </c>
      <c r="E14" s="100">
        <v>1.4999999999999999E-2</v>
      </c>
      <c r="F14" s="6">
        <v>2</v>
      </c>
      <c r="G14" s="100">
        <v>0.03</v>
      </c>
      <c r="H14" s="7">
        <v>0</v>
      </c>
      <c r="I14" s="100">
        <v>0</v>
      </c>
      <c r="J14" s="7">
        <v>0</v>
      </c>
      <c r="K14" s="100">
        <v>0</v>
      </c>
      <c r="M14" s="74"/>
      <c r="N14" s="70"/>
    </row>
    <row r="15" spans="1:14" ht="15.75" x14ac:dyDescent="0.25">
      <c r="A15" s="6" t="s">
        <v>20</v>
      </c>
      <c r="B15" s="6">
        <f t="shared" si="1"/>
        <v>8</v>
      </c>
      <c r="C15" s="64" t="s">
        <v>92</v>
      </c>
      <c r="D15" s="6">
        <v>1</v>
      </c>
      <c r="E15" s="100">
        <v>1.4999999999999999E-2</v>
      </c>
      <c r="F15" s="6">
        <v>2</v>
      </c>
      <c r="G15" s="100">
        <v>0.02</v>
      </c>
      <c r="H15" s="7">
        <v>0</v>
      </c>
      <c r="I15" s="100">
        <v>0</v>
      </c>
      <c r="J15" s="7">
        <v>0</v>
      </c>
      <c r="K15" s="100">
        <v>0</v>
      </c>
      <c r="M15" s="74"/>
      <c r="N15" s="70"/>
    </row>
    <row r="16" spans="1:14" ht="15.75" x14ac:dyDescent="0.25">
      <c r="A16" s="6" t="s">
        <v>20</v>
      </c>
      <c r="B16" s="6">
        <f t="shared" si="1"/>
        <v>9</v>
      </c>
      <c r="C16" s="64" t="s">
        <v>153</v>
      </c>
      <c r="D16" s="6">
        <v>1</v>
      </c>
      <c r="E16" s="100">
        <v>1.4999999999999999E-2</v>
      </c>
      <c r="F16" s="6">
        <v>0</v>
      </c>
      <c r="G16" s="100">
        <v>0</v>
      </c>
      <c r="H16" s="7">
        <v>0</v>
      </c>
      <c r="I16" s="100">
        <v>0</v>
      </c>
      <c r="J16" s="7">
        <v>1</v>
      </c>
      <c r="K16" s="100">
        <v>1.4999999999999999E-2</v>
      </c>
      <c r="M16" s="74"/>
      <c r="N16" s="70"/>
    </row>
    <row r="17" spans="1:14" ht="15.75" x14ac:dyDescent="0.25">
      <c r="A17" s="6" t="s">
        <v>20</v>
      </c>
      <c r="B17" s="6">
        <f t="shared" si="1"/>
        <v>10</v>
      </c>
      <c r="C17" s="64" t="s">
        <v>75</v>
      </c>
      <c r="D17" s="6">
        <v>1</v>
      </c>
      <c r="E17" s="100">
        <v>0.27500000000000002</v>
      </c>
      <c r="F17" s="6">
        <v>0</v>
      </c>
      <c r="G17" s="100">
        <v>0</v>
      </c>
      <c r="H17" s="7">
        <v>0</v>
      </c>
      <c r="I17" s="100">
        <v>0</v>
      </c>
      <c r="J17" s="7">
        <v>0</v>
      </c>
      <c r="K17" s="100">
        <v>0</v>
      </c>
      <c r="M17" s="74"/>
      <c r="N17" s="70"/>
    </row>
    <row r="18" spans="1:14" ht="15.75" x14ac:dyDescent="0.25">
      <c r="A18" s="6" t="s">
        <v>20</v>
      </c>
      <c r="B18" s="6">
        <f t="shared" si="1"/>
        <v>11</v>
      </c>
      <c r="C18" s="64" t="s">
        <v>131</v>
      </c>
      <c r="D18" s="6">
        <v>1</v>
      </c>
      <c r="E18" s="100">
        <v>1.4999999999999999E-2</v>
      </c>
      <c r="F18" s="6">
        <v>0</v>
      </c>
      <c r="G18" s="100">
        <v>0</v>
      </c>
      <c r="H18" s="7">
        <v>0</v>
      </c>
      <c r="I18" s="100">
        <v>0</v>
      </c>
      <c r="J18" s="7">
        <v>0</v>
      </c>
      <c r="K18" s="100">
        <v>0</v>
      </c>
      <c r="M18" s="74"/>
      <c r="N18" s="70"/>
    </row>
    <row r="19" spans="1:14" ht="15.75" x14ac:dyDescent="0.25">
      <c r="A19" s="6" t="s">
        <v>20</v>
      </c>
      <c r="B19" s="6">
        <f t="shared" si="1"/>
        <v>12</v>
      </c>
      <c r="C19" s="64" t="s">
        <v>107</v>
      </c>
      <c r="D19" s="6">
        <v>11</v>
      </c>
      <c r="E19" s="100">
        <v>0.15540000000000001</v>
      </c>
      <c r="F19" s="6">
        <v>10</v>
      </c>
      <c r="G19" s="100">
        <v>9.8599999999999993E-2</v>
      </c>
      <c r="H19" s="6">
        <v>10</v>
      </c>
      <c r="I19" s="100">
        <v>0.1164</v>
      </c>
      <c r="J19" s="7">
        <v>0</v>
      </c>
      <c r="K19" s="100">
        <v>0</v>
      </c>
      <c r="M19" s="74"/>
      <c r="N19" s="70"/>
    </row>
    <row r="20" spans="1:14" ht="15.75" x14ac:dyDescent="0.25">
      <c r="A20" s="6" t="s">
        <v>20</v>
      </c>
      <c r="B20" s="6">
        <f t="shared" si="1"/>
        <v>13</v>
      </c>
      <c r="C20" s="64" t="s">
        <v>50</v>
      </c>
      <c r="D20" s="6">
        <f>5+1</f>
        <v>6</v>
      </c>
      <c r="E20" s="100">
        <v>1.9295</v>
      </c>
      <c r="F20" s="7">
        <v>4</v>
      </c>
      <c r="G20" s="100">
        <v>4.2999999999999997E-2</v>
      </c>
      <c r="H20" s="7">
        <v>12</v>
      </c>
      <c r="I20" s="100">
        <v>0.13400000000000001</v>
      </c>
      <c r="J20" s="7">
        <v>0</v>
      </c>
      <c r="K20" s="100">
        <v>0</v>
      </c>
      <c r="M20" s="74"/>
      <c r="N20" s="70"/>
    </row>
    <row r="21" spans="1:14" s="14" customFormat="1" ht="15.75" x14ac:dyDescent="0.25">
      <c r="A21" s="6" t="s">
        <v>20</v>
      </c>
      <c r="B21" s="6">
        <f t="shared" si="1"/>
        <v>14</v>
      </c>
      <c r="C21" s="64" t="s">
        <v>51</v>
      </c>
      <c r="D21" s="6">
        <v>1</v>
      </c>
      <c r="E21" s="100">
        <v>1.2999999999999999E-2</v>
      </c>
      <c r="F21" s="6">
        <v>2</v>
      </c>
      <c r="G21" s="100">
        <v>0.03</v>
      </c>
      <c r="H21" s="7">
        <v>0</v>
      </c>
      <c r="I21" s="100">
        <v>0</v>
      </c>
      <c r="J21" s="7">
        <v>0</v>
      </c>
      <c r="K21" s="100">
        <v>0</v>
      </c>
      <c r="M21" s="74"/>
      <c r="N21" s="70"/>
    </row>
    <row r="22" spans="1:14" s="14" customFormat="1" ht="15.75" x14ac:dyDescent="0.25">
      <c r="A22" s="6" t="s">
        <v>20</v>
      </c>
      <c r="B22" s="6">
        <f t="shared" si="1"/>
        <v>15</v>
      </c>
      <c r="C22" s="64" t="s">
        <v>77</v>
      </c>
      <c r="D22" s="6">
        <v>1</v>
      </c>
      <c r="E22" s="100">
        <v>1.4E-2</v>
      </c>
      <c r="F22" s="6">
        <v>1</v>
      </c>
      <c r="G22" s="100">
        <v>1.4999999999999999E-2</v>
      </c>
      <c r="H22" s="7">
        <v>0</v>
      </c>
      <c r="I22" s="100">
        <v>0</v>
      </c>
      <c r="J22" s="7">
        <v>0</v>
      </c>
      <c r="K22" s="100">
        <v>0</v>
      </c>
      <c r="M22" s="74"/>
      <c r="N22" s="70"/>
    </row>
    <row r="23" spans="1:14" s="15" customFormat="1" ht="15.75" x14ac:dyDescent="0.25">
      <c r="A23" s="6" t="s">
        <v>20</v>
      </c>
      <c r="B23" s="6">
        <f t="shared" si="1"/>
        <v>16</v>
      </c>
      <c r="C23" s="64" t="s">
        <v>52</v>
      </c>
      <c r="D23" s="6">
        <v>3</v>
      </c>
      <c r="E23" s="100">
        <v>3.5000000000000003E-2</v>
      </c>
      <c r="F23" s="6">
        <f>4+1</f>
        <v>5</v>
      </c>
      <c r="G23" s="100">
        <v>4.7E-2</v>
      </c>
      <c r="H23" s="7">
        <v>1</v>
      </c>
      <c r="I23" s="100">
        <v>8.0000000000000002E-3</v>
      </c>
      <c r="J23" s="7">
        <v>1</v>
      </c>
      <c r="K23" s="100">
        <v>1.4999999999999999E-2</v>
      </c>
      <c r="M23" s="74"/>
      <c r="N23" s="70"/>
    </row>
    <row r="24" spans="1:14" s="17" customFormat="1" ht="15.75" x14ac:dyDescent="0.25">
      <c r="A24" s="6" t="s">
        <v>20</v>
      </c>
      <c r="B24" s="6">
        <f t="shared" si="1"/>
        <v>17</v>
      </c>
      <c r="C24" s="64" t="s">
        <v>79</v>
      </c>
      <c r="D24" s="6">
        <v>1</v>
      </c>
      <c r="E24" s="100">
        <v>8.0000000000000002E-3</v>
      </c>
      <c r="F24" s="7">
        <v>1</v>
      </c>
      <c r="G24" s="100">
        <v>5.0000000000000001E-3</v>
      </c>
      <c r="H24" s="6">
        <v>2</v>
      </c>
      <c r="I24" s="100">
        <v>0.26900000000000002</v>
      </c>
      <c r="J24" s="7">
        <v>0</v>
      </c>
      <c r="K24" s="100">
        <v>0</v>
      </c>
      <c r="M24" s="74"/>
      <c r="N24" s="70"/>
    </row>
    <row r="25" spans="1:14" s="18" customFormat="1" ht="15.75" x14ac:dyDescent="0.25">
      <c r="A25" s="6" t="s">
        <v>20</v>
      </c>
      <c r="B25" s="6">
        <f t="shared" si="1"/>
        <v>18</v>
      </c>
      <c r="C25" s="64" t="s">
        <v>95</v>
      </c>
      <c r="D25" s="6">
        <v>1</v>
      </c>
      <c r="E25" s="100">
        <v>1.2E-2</v>
      </c>
      <c r="F25" s="7">
        <v>0</v>
      </c>
      <c r="G25" s="100">
        <v>0</v>
      </c>
      <c r="H25" s="7">
        <v>0</v>
      </c>
      <c r="I25" s="100">
        <v>0</v>
      </c>
      <c r="J25" s="7">
        <v>0</v>
      </c>
      <c r="K25" s="100">
        <v>0</v>
      </c>
      <c r="M25" s="74"/>
      <c r="N25" s="70"/>
    </row>
    <row r="26" spans="1:14" s="18" customFormat="1" ht="15.75" x14ac:dyDescent="0.25">
      <c r="A26" s="6" t="s">
        <v>20</v>
      </c>
      <c r="B26" s="6">
        <f t="shared" si="1"/>
        <v>19</v>
      </c>
      <c r="C26" s="64" t="s">
        <v>96</v>
      </c>
      <c r="D26" s="6">
        <f>1+1</f>
        <v>2</v>
      </c>
      <c r="E26" s="100">
        <v>0.03</v>
      </c>
      <c r="F26" s="6">
        <f>2+1</f>
        <v>3</v>
      </c>
      <c r="G26" s="100">
        <v>4.4999999999999998E-2</v>
      </c>
      <c r="H26" s="7">
        <v>1</v>
      </c>
      <c r="I26" s="100">
        <v>1.4999999999999999E-2</v>
      </c>
      <c r="J26" s="7">
        <v>0</v>
      </c>
      <c r="K26" s="100">
        <v>0</v>
      </c>
      <c r="M26" s="74"/>
      <c r="N26" s="70"/>
    </row>
    <row r="27" spans="1:14" s="27" customFormat="1" ht="15.75" x14ac:dyDescent="0.25">
      <c r="A27" s="6" t="s">
        <v>20</v>
      </c>
      <c r="B27" s="6">
        <f t="shared" si="1"/>
        <v>20</v>
      </c>
      <c r="C27" s="64" t="s">
        <v>97</v>
      </c>
      <c r="D27" s="6">
        <v>1</v>
      </c>
      <c r="E27" s="98">
        <v>7.0000000000000001E-3</v>
      </c>
      <c r="F27" s="6">
        <v>0</v>
      </c>
      <c r="G27" s="98">
        <v>0</v>
      </c>
      <c r="H27" s="7">
        <v>2</v>
      </c>
      <c r="I27" s="98">
        <v>0.01</v>
      </c>
      <c r="J27" s="7">
        <v>1</v>
      </c>
      <c r="K27" s="98">
        <v>7.0000000000000001E-3</v>
      </c>
      <c r="M27" s="74"/>
      <c r="N27" s="70"/>
    </row>
    <row r="28" spans="1:14" s="28" customFormat="1" ht="15.75" x14ac:dyDescent="0.25">
      <c r="A28" s="6" t="s">
        <v>20</v>
      </c>
      <c r="B28" s="6">
        <f t="shared" si="1"/>
        <v>21</v>
      </c>
      <c r="C28" s="64" t="s">
        <v>53</v>
      </c>
      <c r="D28" s="6">
        <v>7</v>
      </c>
      <c r="E28" s="100">
        <v>0.08</v>
      </c>
      <c r="F28" s="7">
        <v>10</v>
      </c>
      <c r="G28" s="100">
        <v>0.126</v>
      </c>
      <c r="H28" s="7">
        <v>2</v>
      </c>
      <c r="I28" s="100">
        <v>1.4E-2</v>
      </c>
      <c r="J28" s="7">
        <v>1</v>
      </c>
      <c r="K28" s="100">
        <v>1.4999999999999999E-2</v>
      </c>
      <c r="M28" s="74"/>
      <c r="N28" s="70"/>
    </row>
    <row r="29" spans="1:14" s="32" customFormat="1" ht="15.75" x14ac:dyDescent="0.25">
      <c r="A29" s="6" t="s">
        <v>20</v>
      </c>
      <c r="B29" s="6">
        <f t="shared" si="1"/>
        <v>22</v>
      </c>
      <c r="C29" s="64" t="s">
        <v>99</v>
      </c>
      <c r="D29" s="6">
        <v>1</v>
      </c>
      <c r="E29" s="98">
        <v>0.35</v>
      </c>
      <c r="F29" s="7">
        <v>0</v>
      </c>
      <c r="G29" s="98">
        <v>0</v>
      </c>
      <c r="H29" s="6">
        <v>0</v>
      </c>
      <c r="I29" s="98">
        <v>0</v>
      </c>
      <c r="J29" s="7">
        <v>0</v>
      </c>
      <c r="K29" s="98">
        <v>0</v>
      </c>
      <c r="M29" s="74"/>
      <c r="N29" s="70"/>
    </row>
    <row r="30" spans="1:14" s="37" customFormat="1" ht="15.75" x14ac:dyDescent="0.25">
      <c r="A30" s="6" t="s">
        <v>20</v>
      </c>
      <c r="B30" s="6">
        <f t="shared" si="1"/>
        <v>23</v>
      </c>
      <c r="C30" s="64" t="s">
        <v>154</v>
      </c>
      <c r="D30" s="6">
        <v>2</v>
      </c>
      <c r="E30" s="98">
        <v>1.6E-2</v>
      </c>
      <c r="F30" s="6">
        <f>2+1</f>
        <v>3</v>
      </c>
      <c r="G30" s="98">
        <v>2.4E-2</v>
      </c>
      <c r="H30" s="7">
        <v>0</v>
      </c>
      <c r="I30" s="98">
        <v>0</v>
      </c>
      <c r="J30" s="7">
        <v>1</v>
      </c>
      <c r="K30" s="98">
        <v>8.0000000000000002E-3</v>
      </c>
      <c r="M30" s="74"/>
      <c r="N30" s="70"/>
    </row>
    <row r="31" spans="1:14" s="33" customFormat="1" ht="15.75" x14ac:dyDescent="0.25">
      <c r="A31" s="6" t="s">
        <v>20</v>
      </c>
      <c r="B31" s="6">
        <f t="shared" si="1"/>
        <v>24</v>
      </c>
      <c r="C31" s="64" t="s">
        <v>109</v>
      </c>
      <c r="D31" s="69">
        <v>12</v>
      </c>
      <c r="E31" s="98">
        <v>0.126</v>
      </c>
      <c r="F31" s="6">
        <v>21</v>
      </c>
      <c r="G31" s="98">
        <v>0.219</v>
      </c>
      <c r="H31" s="7">
        <v>21</v>
      </c>
      <c r="I31" s="98">
        <v>0.20649999999999999</v>
      </c>
      <c r="J31" s="7"/>
      <c r="K31" s="98">
        <v>0</v>
      </c>
      <c r="M31" s="74"/>
      <c r="N31" s="70"/>
    </row>
    <row r="32" spans="1:14" s="38" customFormat="1" ht="15.75" x14ac:dyDescent="0.25">
      <c r="A32" s="6" t="s">
        <v>20</v>
      </c>
      <c r="B32" s="6">
        <f t="shared" si="1"/>
        <v>25</v>
      </c>
      <c r="C32" s="64" t="s">
        <v>155</v>
      </c>
      <c r="D32" s="6">
        <v>1</v>
      </c>
      <c r="E32" s="98">
        <v>8.0000000000000002E-3</v>
      </c>
      <c r="F32" s="6">
        <v>0</v>
      </c>
      <c r="G32" s="98">
        <v>0</v>
      </c>
      <c r="H32" s="6">
        <v>0</v>
      </c>
      <c r="I32" s="98">
        <v>0</v>
      </c>
      <c r="J32" s="7">
        <v>0</v>
      </c>
      <c r="K32" s="98">
        <v>0</v>
      </c>
      <c r="M32" s="74"/>
      <c r="N32" s="70"/>
    </row>
    <row r="33" spans="1:14" s="39" customFormat="1" ht="15.75" x14ac:dyDescent="0.25">
      <c r="A33" s="6" t="s">
        <v>20</v>
      </c>
      <c r="B33" s="6">
        <f t="shared" si="1"/>
        <v>26</v>
      </c>
      <c r="C33" s="64" t="s">
        <v>127</v>
      </c>
      <c r="D33" s="6">
        <v>1</v>
      </c>
      <c r="E33" s="100">
        <v>1.4999999999999999E-2</v>
      </c>
      <c r="F33" s="6">
        <v>1</v>
      </c>
      <c r="G33" s="100">
        <v>6.3E-3</v>
      </c>
      <c r="H33" s="7">
        <v>0</v>
      </c>
      <c r="I33" s="100">
        <v>0</v>
      </c>
      <c r="J33" s="7">
        <v>0</v>
      </c>
      <c r="K33" s="100">
        <v>0</v>
      </c>
      <c r="M33" s="74"/>
      <c r="N33" s="70"/>
    </row>
    <row r="34" spans="1:14" s="41" customFormat="1" ht="15.75" x14ac:dyDescent="0.25">
      <c r="A34" s="6" t="s">
        <v>20</v>
      </c>
      <c r="B34" s="6">
        <f t="shared" si="1"/>
        <v>27</v>
      </c>
      <c r="C34" s="64" t="s">
        <v>81</v>
      </c>
      <c r="D34" s="69">
        <v>1</v>
      </c>
      <c r="E34" s="100">
        <v>2.5000000000000001E-2</v>
      </c>
      <c r="F34" s="7">
        <v>0</v>
      </c>
      <c r="G34" s="100">
        <v>0</v>
      </c>
      <c r="H34" s="7">
        <v>0</v>
      </c>
      <c r="I34" s="100">
        <v>0</v>
      </c>
      <c r="J34" s="7">
        <v>0</v>
      </c>
      <c r="K34" s="100">
        <v>0</v>
      </c>
      <c r="M34" s="74"/>
      <c r="N34" s="70"/>
    </row>
    <row r="35" spans="1:14" s="45" customFormat="1" ht="15.75" x14ac:dyDescent="0.25">
      <c r="A35" s="6" t="s">
        <v>20</v>
      </c>
      <c r="B35" s="6">
        <f t="shared" si="1"/>
        <v>28</v>
      </c>
      <c r="C35" s="64" t="s">
        <v>54</v>
      </c>
      <c r="D35" s="6">
        <v>14</v>
      </c>
      <c r="E35" s="100">
        <v>0.29449999999999998</v>
      </c>
      <c r="F35" s="7">
        <v>0</v>
      </c>
      <c r="G35" s="100">
        <v>0</v>
      </c>
      <c r="H35" s="6">
        <v>15</v>
      </c>
      <c r="I35" s="100">
        <v>0.157</v>
      </c>
      <c r="J35" s="7">
        <v>0</v>
      </c>
      <c r="K35" s="100">
        <v>0</v>
      </c>
      <c r="M35" s="74"/>
      <c r="N35" s="70"/>
    </row>
    <row r="36" spans="1:14" s="45" customFormat="1" ht="15.75" x14ac:dyDescent="0.25">
      <c r="A36" s="6" t="s">
        <v>20</v>
      </c>
      <c r="B36" s="6">
        <f t="shared" si="1"/>
        <v>29</v>
      </c>
      <c r="C36" s="64" t="s">
        <v>82</v>
      </c>
      <c r="D36" s="6">
        <v>1</v>
      </c>
      <c r="E36" s="100">
        <v>5.0000000000000001E-3</v>
      </c>
      <c r="F36" s="7">
        <v>0</v>
      </c>
      <c r="G36" s="100">
        <v>0</v>
      </c>
      <c r="H36" s="6">
        <v>0</v>
      </c>
      <c r="I36" s="100">
        <v>0</v>
      </c>
      <c r="J36" s="7">
        <v>0</v>
      </c>
      <c r="K36" s="100">
        <v>0</v>
      </c>
      <c r="M36" s="74"/>
      <c r="N36" s="70"/>
    </row>
    <row r="37" spans="1:14" s="45" customFormat="1" ht="15.75" x14ac:dyDescent="0.25">
      <c r="A37" s="6" t="s">
        <v>20</v>
      </c>
      <c r="B37" s="6">
        <f t="shared" si="1"/>
        <v>30</v>
      </c>
      <c r="C37" s="64" t="s">
        <v>55</v>
      </c>
      <c r="D37" s="6">
        <v>1</v>
      </c>
      <c r="E37" s="100">
        <v>0.01</v>
      </c>
      <c r="F37" s="7">
        <v>1</v>
      </c>
      <c r="G37" s="100">
        <v>0.01</v>
      </c>
      <c r="H37" s="6">
        <v>0</v>
      </c>
      <c r="I37" s="100">
        <v>0</v>
      </c>
      <c r="J37" s="7">
        <v>0</v>
      </c>
      <c r="K37" s="100">
        <v>0</v>
      </c>
      <c r="M37" s="74"/>
      <c r="N37" s="70"/>
    </row>
    <row r="38" spans="1:14" s="42" customFormat="1" ht="15.75" x14ac:dyDescent="0.25">
      <c r="A38" s="6" t="s">
        <v>20</v>
      </c>
      <c r="B38" s="6">
        <v>31</v>
      </c>
      <c r="C38" s="64" t="s">
        <v>156</v>
      </c>
      <c r="D38" s="6">
        <v>1</v>
      </c>
      <c r="E38" s="98">
        <v>8.0000000000000002E-3</v>
      </c>
      <c r="F38" s="7">
        <v>1</v>
      </c>
      <c r="G38" s="98">
        <v>1.4999999999999999E-2</v>
      </c>
      <c r="H38" s="6">
        <v>0</v>
      </c>
      <c r="I38" s="98">
        <v>0</v>
      </c>
      <c r="J38" s="7">
        <v>0</v>
      </c>
      <c r="K38" s="98">
        <v>0</v>
      </c>
      <c r="M38" s="74"/>
      <c r="N38" s="70"/>
    </row>
    <row r="39" spans="1:14" s="42" customFormat="1" ht="15.75" x14ac:dyDescent="0.25">
      <c r="A39" s="6" t="s">
        <v>20</v>
      </c>
      <c r="B39" s="6">
        <f t="shared" si="1"/>
        <v>32</v>
      </c>
      <c r="C39" s="64" t="s">
        <v>56</v>
      </c>
      <c r="D39" s="69">
        <v>27</v>
      </c>
      <c r="E39" s="98">
        <v>0.36599999999999999</v>
      </c>
      <c r="F39" s="6">
        <v>59</v>
      </c>
      <c r="G39" s="98">
        <v>0.86299999999999999</v>
      </c>
      <c r="H39" s="7">
        <v>6</v>
      </c>
      <c r="I39" s="98">
        <v>6.6000000000000003E-2</v>
      </c>
      <c r="J39" s="7">
        <v>0</v>
      </c>
      <c r="K39" s="98">
        <v>0</v>
      </c>
      <c r="M39" s="74"/>
      <c r="N39" s="70"/>
    </row>
    <row r="40" spans="1:14" s="42" customFormat="1" ht="15.75" x14ac:dyDescent="0.25">
      <c r="A40" s="6" t="s">
        <v>20</v>
      </c>
      <c r="B40" s="6">
        <f t="shared" si="1"/>
        <v>33</v>
      </c>
      <c r="C40" s="64" t="s">
        <v>57</v>
      </c>
      <c r="D40" s="6">
        <v>2</v>
      </c>
      <c r="E40" s="98">
        <v>1.6E-2</v>
      </c>
      <c r="F40" s="6">
        <v>0</v>
      </c>
      <c r="G40" s="98">
        <v>0</v>
      </c>
      <c r="H40" s="7">
        <v>4</v>
      </c>
      <c r="I40" s="98">
        <v>1.6E-2</v>
      </c>
      <c r="J40" s="7">
        <v>0</v>
      </c>
      <c r="K40" s="98">
        <v>0</v>
      </c>
      <c r="M40" s="74"/>
      <c r="N40" s="70"/>
    </row>
    <row r="41" spans="1:14" s="49" customFormat="1" ht="15.75" x14ac:dyDescent="0.25">
      <c r="A41" s="6" t="s">
        <v>20</v>
      </c>
      <c r="B41" s="6">
        <f t="shared" si="1"/>
        <v>34</v>
      </c>
      <c r="C41" s="64" t="s">
        <v>83</v>
      </c>
      <c r="D41" s="6">
        <v>1</v>
      </c>
      <c r="E41" s="98">
        <v>4.4999999999999997E-3</v>
      </c>
      <c r="F41" s="6">
        <v>1</v>
      </c>
      <c r="G41" s="98">
        <v>5.4999999999999997E-3</v>
      </c>
      <c r="H41" s="7">
        <v>1</v>
      </c>
      <c r="I41" s="98">
        <v>4.4999999999999997E-3</v>
      </c>
      <c r="J41" s="7">
        <v>0</v>
      </c>
      <c r="K41" s="98">
        <v>0</v>
      </c>
      <c r="M41" s="74"/>
      <c r="N41" s="70"/>
    </row>
    <row r="42" spans="1:14" s="49" customFormat="1" ht="15.75" x14ac:dyDescent="0.25">
      <c r="A42" s="6" t="s">
        <v>20</v>
      </c>
      <c r="B42" s="6">
        <f t="shared" si="1"/>
        <v>35</v>
      </c>
      <c r="C42" s="64" t="s">
        <v>58</v>
      </c>
      <c r="D42" s="6">
        <v>1</v>
      </c>
      <c r="E42" s="98">
        <v>1.4E-2</v>
      </c>
      <c r="F42" s="6">
        <v>3</v>
      </c>
      <c r="G42" s="98">
        <v>0.129</v>
      </c>
      <c r="H42" s="7">
        <v>17</v>
      </c>
      <c r="I42" s="98">
        <v>0.13700000000000001</v>
      </c>
      <c r="J42" s="7">
        <v>0</v>
      </c>
      <c r="K42" s="98">
        <v>0</v>
      </c>
      <c r="M42" s="74"/>
      <c r="N42" s="70"/>
    </row>
    <row r="43" spans="1:14" s="49" customFormat="1" ht="15.75" x14ac:dyDescent="0.25">
      <c r="A43" s="6" t="s">
        <v>20</v>
      </c>
      <c r="B43" s="6">
        <f t="shared" si="1"/>
        <v>36</v>
      </c>
      <c r="C43" s="67" t="s">
        <v>132</v>
      </c>
      <c r="D43" s="6">
        <v>1</v>
      </c>
      <c r="E43" s="98">
        <v>1.2E-2</v>
      </c>
      <c r="F43" s="6">
        <v>1</v>
      </c>
      <c r="G43" s="98">
        <v>1.2E-2</v>
      </c>
      <c r="H43" s="7">
        <v>0</v>
      </c>
      <c r="I43" s="98">
        <v>0</v>
      </c>
      <c r="J43" s="7">
        <v>0</v>
      </c>
      <c r="K43" s="98">
        <v>0</v>
      </c>
      <c r="M43" s="74"/>
      <c r="N43" s="70"/>
    </row>
    <row r="44" spans="1:14" s="49" customFormat="1" ht="15.75" x14ac:dyDescent="0.25">
      <c r="A44" s="6" t="s">
        <v>20</v>
      </c>
      <c r="B44" s="6">
        <f t="shared" si="1"/>
        <v>37</v>
      </c>
      <c r="C44" s="64" t="s">
        <v>157</v>
      </c>
      <c r="D44" s="6">
        <v>1</v>
      </c>
      <c r="E44" s="98">
        <v>8.0000000000000002E-3</v>
      </c>
      <c r="F44" s="6">
        <v>0</v>
      </c>
      <c r="G44" s="98">
        <v>0</v>
      </c>
      <c r="H44" s="7">
        <v>1</v>
      </c>
      <c r="I44" s="98">
        <v>8.9999999999999993E-3</v>
      </c>
      <c r="J44" s="7">
        <v>0</v>
      </c>
      <c r="K44" s="98">
        <v>0</v>
      </c>
      <c r="M44" s="74"/>
      <c r="N44" s="70"/>
    </row>
    <row r="45" spans="1:14" s="49" customFormat="1" ht="15.75" x14ac:dyDescent="0.25">
      <c r="A45" s="6" t="s">
        <v>20</v>
      </c>
      <c r="B45" s="6">
        <f t="shared" si="1"/>
        <v>38</v>
      </c>
      <c r="C45" s="64" t="s">
        <v>60</v>
      </c>
      <c r="D45" s="6">
        <v>4</v>
      </c>
      <c r="E45" s="98">
        <v>8.7999999999999995E-2</v>
      </c>
      <c r="F45" s="6">
        <v>2</v>
      </c>
      <c r="G45" s="98">
        <v>2.3E-2</v>
      </c>
      <c r="H45" s="7">
        <f>1+1</f>
        <v>2</v>
      </c>
      <c r="I45" s="98">
        <v>8.5999999999999993E-2</v>
      </c>
      <c r="J45" s="7">
        <v>1</v>
      </c>
      <c r="K45" s="98">
        <v>6.6099999999999992E-2</v>
      </c>
      <c r="M45" s="74"/>
      <c r="N45" s="70"/>
    </row>
    <row r="46" spans="1:14" s="49" customFormat="1" ht="15.75" x14ac:dyDescent="0.25">
      <c r="A46" s="6" t="s">
        <v>20</v>
      </c>
      <c r="B46" s="6">
        <f t="shared" si="1"/>
        <v>39</v>
      </c>
      <c r="C46" s="64" t="s">
        <v>84</v>
      </c>
      <c r="D46" s="6">
        <v>1</v>
      </c>
      <c r="E46" s="98">
        <v>0.01</v>
      </c>
      <c r="F46" s="6">
        <v>2</v>
      </c>
      <c r="G46" s="98">
        <v>1.7000000000000001E-2</v>
      </c>
      <c r="H46" s="7">
        <v>0</v>
      </c>
      <c r="I46" s="98">
        <v>0</v>
      </c>
      <c r="J46" s="7">
        <v>0</v>
      </c>
      <c r="K46" s="98">
        <v>0</v>
      </c>
      <c r="M46" s="74"/>
      <c r="N46" s="70"/>
    </row>
    <row r="47" spans="1:14" s="49" customFormat="1" ht="15.75" x14ac:dyDescent="0.25">
      <c r="A47" s="6" t="s">
        <v>20</v>
      </c>
      <c r="B47" s="6">
        <f t="shared" si="1"/>
        <v>40</v>
      </c>
      <c r="C47" s="64" t="s">
        <v>130</v>
      </c>
      <c r="D47" s="6">
        <v>1</v>
      </c>
      <c r="E47" s="98">
        <v>1.4999999999999999E-2</v>
      </c>
      <c r="F47" s="6">
        <v>0</v>
      </c>
      <c r="G47" s="98">
        <v>0</v>
      </c>
      <c r="H47" s="7">
        <v>0</v>
      </c>
      <c r="I47" s="98">
        <v>0</v>
      </c>
      <c r="J47" s="7">
        <v>0</v>
      </c>
      <c r="K47" s="98">
        <v>0</v>
      </c>
      <c r="M47" s="74"/>
      <c r="N47" s="70"/>
    </row>
    <row r="48" spans="1:14" s="49" customFormat="1" ht="15.75" x14ac:dyDescent="0.25">
      <c r="A48" s="6" t="s">
        <v>20</v>
      </c>
      <c r="B48" s="6">
        <f t="shared" si="1"/>
        <v>41</v>
      </c>
      <c r="C48" s="64" t="s">
        <v>85</v>
      </c>
      <c r="D48" s="6">
        <v>1</v>
      </c>
      <c r="E48" s="98">
        <v>8.0000000000000002E-3</v>
      </c>
      <c r="F48" s="6">
        <v>1</v>
      </c>
      <c r="G48" s="98">
        <v>8.0000000000000002E-3</v>
      </c>
      <c r="H48" s="7">
        <v>1</v>
      </c>
      <c r="I48" s="98">
        <v>8.0000000000000002E-3</v>
      </c>
      <c r="J48" s="7">
        <v>0</v>
      </c>
      <c r="K48" s="98">
        <v>0</v>
      </c>
      <c r="M48" s="74"/>
      <c r="N48" s="70"/>
    </row>
    <row r="49" spans="1:14" s="49" customFormat="1" ht="15.75" x14ac:dyDescent="0.25">
      <c r="A49" s="6" t="s">
        <v>20</v>
      </c>
      <c r="B49" s="6">
        <f t="shared" si="1"/>
        <v>42</v>
      </c>
      <c r="C49" s="64" t="s">
        <v>61</v>
      </c>
      <c r="D49" s="6">
        <v>4</v>
      </c>
      <c r="E49" s="98">
        <v>5.7000000000000002E-2</v>
      </c>
      <c r="F49" s="6">
        <v>4</v>
      </c>
      <c r="G49" s="98">
        <v>5.2999999999999999E-2</v>
      </c>
      <c r="H49" s="7">
        <v>4</v>
      </c>
      <c r="I49" s="98">
        <v>5.0999999999999997E-2</v>
      </c>
      <c r="J49" s="7">
        <v>0</v>
      </c>
      <c r="K49" s="98">
        <v>0</v>
      </c>
      <c r="M49" s="72"/>
      <c r="N49" s="70"/>
    </row>
    <row r="50" spans="1:14" s="49" customFormat="1" ht="15.75" x14ac:dyDescent="0.25">
      <c r="A50" s="6" t="s">
        <v>20</v>
      </c>
      <c r="B50" s="6">
        <f t="shared" si="1"/>
        <v>43</v>
      </c>
      <c r="C50" s="64" t="s">
        <v>87</v>
      </c>
      <c r="D50" s="6">
        <v>4</v>
      </c>
      <c r="E50" s="98">
        <v>3.7999999999999999E-2</v>
      </c>
      <c r="F50" s="6">
        <v>3</v>
      </c>
      <c r="G50" s="98">
        <v>2.5000000000000001E-2</v>
      </c>
      <c r="H50" s="7">
        <v>4</v>
      </c>
      <c r="I50" s="98">
        <v>0.04</v>
      </c>
      <c r="J50" s="7">
        <v>0</v>
      </c>
      <c r="K50" s="98">
        <v>0</v>
      </c>
      <c r="M50" s="72"/>
      <c r="N50" s="70"/>
    </row>
    <row r="51" spans="1:14" s="56" customFormat="1" ht="15.75" x14ac:dyDescent="0.25">
      <c r="A51" s="6" t="s">
        <v>20</v>
      </c>
      <c r="B51" s="6">
        <f t="shared" si="1"/>
        <v>44</v>
      </c>
      <c r="C51" s="64" t="s">
        <v>63</v>
      </c>
      <c r="D51" s="6">
        <v>2</v>
      </c>
      <c r="E51" s="98">
        <v>8.6999999999999994E-2</v>
      </c>
      <c r="F51" s="6">
        <v>4</v>
      </c>
      <c r="G51" s="98">
        <v>8.3000000000000004E-2</v>
      </c>
      <c r="H51" s="7">
        <v>7</v>
      </c>
      <c r="I51" s="98">
        <v>5.3700000000000005E-2</v>
      </c>
      <c r="J51" s="7">
        <v>0</v>
      </c>
      <c r="K51" s="98">
        <v>0</v>
      </c>
      <c r="M51" s="72"/>
      <c r="N51" s="70"/>
    </row>
    <row r="52" spans="1:14" s="56" customFormat="1" ht="15.75" x14ac:dyDescent="0.25">
      <c r="A52" s="6" t="s">
        <v>20</v>
      </c>
      <c r="B52" s="6">
        <f t="shared" si="1"/>
        <v>45</v>
      </c>
      <c r="C52" s="64" t="s">
        <v>158</v>
      </c>
      <c r="D52" s="6">
        <v>1</v>
      </c>
      <c r="E52" s="100">
        <v>6.0000000000000001E-3</v>
      </c>
      <c r="F52" s="6">
        <v>1</v>
      </c>
      <c r="G52" s="100">
        <v>6.0000000000000001E-3</v>
      </c>
      <c r="H52" s="7">
        <v>0</v>
      </c>
      <c r="I52" s="100">
        <v>0</v>
      </c>
      <c r="J52" s="7">
        <v>0</v>
      </c>
      <c r="K52" s="100">
        <v>0</v>
      </c>
      <c r="M52" s="72"/>
      <c r="N52" s="70"/>
    </row>
    <row r="53" spans="1:14" s="56" customFormat="1" ht="15.75" x14ac:dyDescent="0.25">
      <c r="A53" s="6" t="s">
        <v>20</v>
      </c>
      <c r="B53" s="6">
        <f t="shared" si="1"/>
        <v>46</v>
      </c>
      <c r="C53" s="64" t="s">
        <v>159</v>
      </c>
      <c r="D53" s="6">
        <v>1</v>
      </c>
      <c r="E53" s="100">
        <v>1.4999999999999999E-2</v>
      </c>
      <c r="F53" s="6">
        <f>11+1</f>
        <v>12</v>
      </c>
      <c r="G53" s="100">
        <v>0.14599999999999999</v>
      </c>
      <c r="H53" s="7">
        <v>0</v>
      </c>
      <c r="I53" s="100">
        <v>0</v>
      </c>
      <c r="J53" s="7">
        <v>2</v>
      </c>
      <c r="K53" s="100">
        <v>0.153</v>
      </c>
      <c r="L53" s="24"/>
      <c r="M53" s="72"/>
      <c r="N53" s="70"/>
    </row>
    <row r="54" spans="1:14" s="56" customFormat="1" ht="15.75" x14ac:dyDescent="0.25">
      <c r="A54" s="6" t="s">
        <v>20</v>
      </c>
      <c r="B54" s="6">
        <f t="shared" si="1"/>
        <v>47</v>
      </c>
      <c r="C54" s="64" t="s">
        <v>24</v>
      </c>
      <c r="D54" s="6">
        <v>27</v>
      </c>
      <c r="E54" s="100">
        <v>0.35949999999999999</v>
      </c>
      <c r="F54" s="6">
        <f>1+25</f>
        <v>26</v>
      </c>
      <c r="G54" s="100">
        <v>0.32350000000000001</v>
      </c>
      <c r="H54" s="7">
        <v>19</v>
      </c>
      <c r="I54" s="100">
        <v>0.71450000000000002</v>
      </c>
      <c r="J54" s="7">
        <v>0</v>
      </c>
      <c r="K54" s="100">
        <v>0</v>
      </c>
      <c r="M54" s="72"/>
      <c r="N54" s="70"/>
    </row>
    <row r="55" spans="1:14" s="56" customFormat="1" ht="15.75" x14ac:dyDescent="0.25">
      <c r="A55" s="6" t="s">
        <v>20</v>
      </c>
      <c r="B55" s="6">
        <f t="shared" si="1"/>
        <v>48</v>
      </c>
      <c r="C55" s="64" t="s">
        <v>160</v>
      </c>
      <c r="D55" s="6">
        <v>1</v>
      </c>
      <c r="E55" s="100">
        <v>0.01</v>
      </c>
      <c r="F55" s="6">
        <v>0</v>
      </c>
      <c r="G55" s="100">
        <v>0</v>
      </c>
      <c r="H55" s="7">
        <v>0</v>
      </c>
      <c r="I55" s="100">
        <v>0</v>
      </c>
      <c r="J55" s="7">
        <v>0</v>
      </c>
      <c r="K55" s="100">
        <v>0</v>
      </c>
      <c r="M55" s="72"/>
      <c r="N55" s="70"/>
    </row>
    <row r="56" spans="1:14" s="56" customFormat="1" ht="15.75" x14ac:dyDescent="0.25">
      <c r="A56" s="6" t="s">
        <v>20</v>
      </c>
      <c r="B56" s="6">
        <f t="shared" si="1"/>
        <v>49</v>
      </c>
      <c r="C56" s="64" t="s">
        <v>100</v>
      </c>
      <c r="D56" s="6">
        <v>3</v>
      </c>
      <c r="E56" s="100">
        <v>0.105</v>
      </c>
      <c r="F56" s="6">
        <v>3</v>
      </c>
      <c r="G56" s="100">
        <v>0.11</v>
      </c>
      <c r="H56" s="7">
        <v>0</v>
      </c>
      <c r="I56" s="100">
        <v>0</v>
      </c>
      <c r="J56" s="7">
        <v>0</v>
      </c>
      <c r="K56" s="100">
        <v>0</v>
      </c>
      <c r="M56" s="72"/>
      <c r="N56" s="70"/>
    </row>
    <row r="57" spans="1:14" s="56" customFormat="1" ht="15.75" x14ac:dyDescent="0.25">
      <c r="A57" s="6" t="s">
        <v>20</v>
      </c>
      <c r="B57" s="6">
        <f t="shared" si="1"/>
        <v>50</v>
      </c>
      <c r="C57" s="64" t="s">
        <v>161</v>
      </c>
      <c r="D57" s="6">
        <v>1</v>
      </c>
      <c r="E57" s="100">
        <v>5.0000000000000001E-3</v>
      </c>
      <c r="F57" s="6">
        <v>0</v>
      </c>
      <c r="G57" s="100">
        <v>0</v>
      </c>
      <c r="H57" s="7">
        <v>5</v>
      </c>
      <c r="I57" s="100">
        <v>6.6000000000000003E-2</v>
      </c>
      <c r="J57" s="7">
        <v>0</v>
      </c>
      <c r="K57" s="100">
        <v>0</v>
      </c>
      <c r="M57" s="72"/>
      <c r="N57" s="70"/>
    </row>
    <row r="58" spans="1:14" s="56" customFormat="1" ht="15.75" x14ac:dyDescent="0.25">
      <c r="A58" s="6" t="s">
        <v>20</v>
      </c>
      <c r="B58" s="6">
        <f t="shared" si="1"/>
        <v>51</v>
      </c>
      <c r="C58" s="64" t="s">
        <v>122</v>
      </c>
      <c r="D58" s="6">
        <v>0</v>
      </c>
      <c r="E58" s="98">
        <v>0</v>
      </c>
      <c r="F58" s="6">
        <v>1</v>
      </c>
      <c r="G58" s="98">
        <v>7.0000000000000001E-3</v>
      </c>
      <c r="H58" s="7">
        <v>0</v>
      </c>
      <c r="I58" s="98">
        <v>0</v>
      </c>
      <c r="J58" s="7">
        <v>0</v>
      </c>
      <c r="K58" s="98">
        <v>0</v>
      </c>
      <c r="M58" s="72"/>
      <c r="N58" s="70"/>
    </row>
    <row r="59" spans="1:14" s="48" customFormat="1" ht="15.75" x14ac:dyDescent="0.25">
      <c r="A59" s="6" t="s">
        <v>20</v>
      </c>
      <c r="B59" s="6">
        <f t="shared" si="1"/>
        <v>52</v>
      </c>
      <c r="C59" s="64" t="s">
        <v>123</v>
      </c>
      <c r="D59" s="6">
        <v>0</v>
      </c>
      <c r="E59" s="98">
        <v>0</v>
      </c>
      <c r="F59" s="6">
        <v>1</v>
      </c>
      <c r="G59" s="98">
        <v>1.4999999999999999E-2</v>
      </c>
      <c r="H59" s="7">
        <v>0</v>
      </c>
      <c r="I59" s="98">
        <v>0</v>
      </c>
      <c r="J59" s="7">
        <v>0</v>
      </c>
      <c r="K59" s="98">
        <v>0</v>
      </c>
      <c r="M59" s="72"/>
      <c r="N59" s="70"/>
    </row>
    <row r="60" spans="1:14" s="48" customFormat="1" ht="15.75" x14ac:dyDescent="0.25">
      <c r="A60" s="6" t="s">
        <v>20</v>
      </c>
      <c r="B60" s="6">
        <f t="shared" si="1"/>
        <v>53</v>
      </c>
      <c r="C60" s="64" t="s">
        <v>94</v>
      </c>
      <c r="D60" s="6">
        <v>0</v>
      </c>
      <c r="E60" s="98">
        <v>0</v>
      </c>
      <c r="F60" s="6">
        <v>1</v>
      </c>
      <c r="G60" s="98">
        <v>1.2E-2</v>
      </c>
      <c r="H60" s="7">
        <v>0</v>
      </c>
      <c r="I60" s="98">
        <v>0</v>
      </c>
      <c r="J60" s="7">
        <v>0</v>
      </c>
      <c r="K60" s="98">
        <v>0</v>
      </c>
      <c r="M60" s="72"/>
      <c r="N60" s="70"/>
    </row>
    <row r="61" spans="1:14" s="48" customFormat="1" ht="15.75" x14ac:dyDescent="0.25">
      <c r="A61" s="6" t="s">
        <v>20</v>
      </c>
      <c r="B61" s="6">
        <f t="shared" si="1"/>
        <v>54</v>
      </c>
      <c r="C61" s="64" t="s">
        <v>76</v>
      </c>
      <c r="D61" s="6">
        <v>0</v>
      </c>
      <c r="E61" s="98">
        <v>0</v>
      </c>
      <c r="F61" s="6">
        <v>2</v>
      </c>
      <c r="G61" s="98">
        <v>1.2999999999999999E-2</v>
      </c>
      <c r="H61" s="7">
        <v>0</v>
      </c>
      <c r="I61" s="98">
        <v>0</v>
      </c>
      <c r="J61" s="7">
        <v>0</v>
      </c>
      <c r="K61" s="98">
        <v>0</v>
      </c>
      <c r="M61" s="72"/>
      <c r="N61" s="70"/>
    </row>
    <row r="62" spans="1:14" s="48" customFormat="1" ht="15.75" x14ac:dyDescent="0.25">
      <c r="A62" s="6" t="s">
        <v>20</v>
      </c>
      <c r="B62" s="6">
        <f t="shared" si="1"/>
        <v>55</v>
      </c>
      <c r="C62" s="64" t="s">
        <v>124</v>
      </c>
      <c r="D62" s="6">
        <v>0</v>
      </c>
      <c r="E62" s="98">
        <v>0</v>
      </c>
      <c r="F62" s="6">
        <v>1</v>
      </c>
      <c r="G62" s="98">
        <v>0.01</v>
      </c>
      <c r="H62" s="7">
        <v>0</v>
      </c>
      <c r="I62" s="98">
        <v>0</v>
      </c>
      <c r="J62" s="7">
        <v>0</v>
      </c>
      <c r="K62" s="98">
        <v>0</v>
      </c>
      <c r="M62" s="72"/>
      <c r="N62" s="70"/>
    </row>
    <row r="63" spans="1:14" s="48" customFormat="1" ht="15.75" x14ac:dyDescent="0.25">
      <c r="A63" s="6" t="s">
        <v>20</v>
      </c>
      <c r="B63" s="6">
        <f t="shared" si="1"/>
        <v>56</v>
      </c>
      <c r="C63" s="64" t="s">
        <v>125</v>
      </c>
      <c r="D63" s="6">
        <v>0</v>
      </c>
      <c r="E63" s="98">
        <v>0</v>
      </c>
      <c r="F63" s="6">
        <f>1+2</f>
        <v>3</v>
      </c>
      <c r="G63" s="98">
        <v>3.7999999999999999E-2</v>
      </c>
      <c r="H63" s="7">
        <v>0</v>
      </c>
      <c r="I63" s="98">
        <v>0</v>
      </c>
      <c r="J63" s="7">
        <v>0</v>
      </c>
      <c r="K63" s="98">
        <v>0</v>
      </c>
      <c r="M63" s="74"/>
      <c r="N63" s="70"/>
    </row>
    <row r="64" spans="1:14" s="48" customFormat="1" ht="15.75" x14ac:dyDescent="0.25">
      <c r="A64" s="6" t="s">
        <v>20</v>
      </c>
      <c r="B64" s="6">
        <f t="shared" si="1"/>
        <v>57</v>
      </c>
      <c r="C64" s="64" t="s">
        <v>78</v>
      </c>
      <c r="D64" s="6">
        <v>0</v>
      </c>
      <c r="E64" s="98">
        <v>0</v>
      </c>
      <c r="F64" s="6">
        <v>1</v>
      </c>
      <c r="G64" s="98">
        <v>1.4999999999999999E-2</v>
      </c>
      <c r="H64" s="7">
        <v>1</v>
      </c>
      <c r="I64" s="98">
        <v>1.4999999999999999E-2</v>
      </c>
      <c r="J64" s="7">
        <v>0</v>
      </c>
      <c r="K64" s="98">
        <v>0</v>
      </c>
      <c r="M64" s="74"/>
      <c r="N64" s="70"/>
    </row>
    <row r="65" spans="1:14" s="48" customFormat="1" ht="15.75" x14ac:dyDescent="0.25">
      <c r="A65" s="6" t="s">
        <v>20</v>
      </c>
      <c r="B65" s="6">
        <f t="shared" si="1"/>
        <v>58</v>
      </c>
      <c r="C65" s="64" t="s">
        <v>48</v>
      </c>
      <c r="D65" s="6">
        <v>0</v>
      </c>
      <c r="E65" s="98">
        <v>0</v>
      </c>
      <c r="F65" s="6">
        <v>4</v>
      </c>
      <c r="G65" s="98">
        <v>5.5E-2</v>
      </c>
      <c r="H65" s="7">
        <v>3</v>
      </c>
      <c r="I65" s="98">
        <v>2.5999999999999999E-2</v>
      </c>
      <c r="J65" s="7">
        <v>0</v>
      </c>
      <c r="K65" s="98">
        <v>0</v>
      </c>
      <c r="M65" s="74"/>
      <c r="N65" s="70"/>
    </row>
    <row r="66" spans="1:14" s="44" customFormat="1" ht="15.75" x14ac:dyDescent="0.25">
      <c r="A66" s="6" t="s">
        <v>20</v>
      </c>
      <c r="B66" s="6">
        <f t="shared" si="1"/>
        <v>59</v>
      </c>
      <c r="C66" s="64" t="s">
        <v>98</v>
      </c>
      <c r="D66" s="6">
        <v>0</v>
      </c>
      <c r="E66" s="98">
        <v>0</v>
      </c>
      <c r="F66" s="6">
        <v>1</v>
      </c>
      <c r="G66" s="98">
        <v>0.03</v>
      </c>
      <c r="H66" s="7">
        <v>0</v>
      </c>
      <c r="I66" s="98">
        <v>0</v>
      </c>
      <c r="J66" s="7">
        <v>0</v>
      </c>
      <c r="K66" s="98">
        <v>0</v>
      </c>
      <c r="M66" s="74"/>
      <c r="N66" s="70"/>
    </row>
    <row r="67" spans="1:14" s="44" customFormat="1" ht="15.75" x14ac:dyDescent="0.25">
      <c r="A67" s="6" t="s">
        <v>20</v>
      </c>
      <c r="B67" s="6">
        <f t="shared" si="1"/>
        <v>60</v>
      </c>
      <c r="C67" s="64" t="s">
        <v>114</v>
      </c>
      <c r="D67" s="6">
        <v>0</v>
      </c>
      <c r="E67" s="98">
        <v>0</v>
      </c>
      <c r="F67" s="7">
        <v>3</v>
      </c>
      <c r="G67" s="98">
        <v>0.246</v>
      </c>
      <c r="H67" s="7">
        <v>5</v>
      </c>
      <c r="I67" s="98">
        <v>4.3999999999999997E-2</v>
      </c>
      <c r="J67" s="7">
        <v>0</v>
      </c>
      <c r="K67" s="98">
        <v>0</v>
      </c>
      <c r="M67" s="74"/>
      <c r="N67" s="70"/>
    </row>
    <row r="68" spans="1:14" s="42" customFormat="1" ht="15.75" x14ac:dyDescent="0.25">
      <c r="A68" s="6" t="s">
        <v>20</v>
      </c>
      <c r="B68" s="6">
        <f t="shared" si="1"/>
        <v>61</v>
      </c>
      <c r="C68" s="64" t="s">
        <v>80</v>
      </c>
      <c r="D68" s="6">
        <v>0</v>
      </c>
      <c r="E68" s="98">
        <v>0</v>
      </c>
      <c r="F68" s="25">
        <v>1</v>
      </c>
      <c r="G68" s="98">
        <v>1.47E-2</v>
      </c>
      <c r="H68" s="7">
        <v>1</v>
      </c>
      <c r="I68" s="98">
        <v>8.0000000000000002E-3</v>
      </c>
      <c r="J68" s="7">
        <v>0</v>
      </c>
      <c r="K68" s="98">
        <v>0</v>
      </c>
      <c r="M68" s="72"/>
      <c r="N68" s="70"/>
    </row>
    <row r="69" spans="1:14" s="43" customFormat="1" ht="15.75" x14ac:dyDescent="0.25">
      <c r="A69" s="6" t="s">
        <v>20</v>
      </c>
      <c r="B69" s="6">
        <f t="shared" si="1"/>
        <v>62</v>
      </c>
      <c r="C69" s="64" t="s">
        <v>126</v>
      </c>
      <c r="D69" s="6">
        <v>0</v>
      </c>
      <c r="E69" s="98">
        <v>0</v>
      </c>
      <c r="F69" s="69">
        <v>1</v>
      </c>
      <c r="G69" s="98">
        <v>0.01</v>
      </c>
      <c r="H69" s="7">
        <v>0</v>
      </c>
      <c r="I69" s="98">
        <v>0</v>
      </c>
      <c r="J69" s="7">
        <v>0</v>
      </c>
      <c r="K69" s="98">
        <v>0</v>
      </c>
      <c r="M69" s="72"/>
      <c r="N69" s="70"/>
    </row>
    <row r="70" spans="1:14" s="63" customFormat="1" ht="15.75" x14ac:dyDescent="0.25">
      <c r="A70" s="6" t="s">
        <v>20</v>
      </c>
      <c r="B70" s="6">
        <f t="shared" si="1"/>
        <v>63</v>
      </c>
      <c r="C70" s="64" t="s">
        <v>105</v>
      </c>
      <c r="D70" s="6">
        <v>0</v>
      </c>
      <c r="E70" s="98">
        <v>0</v>
      </c>
      <c r="F70" s="6">
        <v>1</v>
      </c>
      <c r="G70" s="98">
        <v>1.4999999999999999E-2</v>
      </c>
      <c r="H70" s="7">
        <v>0</v>
      </c>
      <c r="I70" s="98">
        <v>0</v>
      </c>
      <c r="J70" s="7">
        <v>0</v>
      </c>
      <c r="K70" s="98">
        <v>0</v>
      </c>
      <c r="M70" s="72"/>
      <c r="N70" s="70"/>
    </row>
    <row r="71" spans="1:14" s="48" customFormat="1" ht="15.75" x14ac:dyDescent="0.25">
      <c r="A71" s="6" t="s">
        <v>20</v>
      </c>
      <c r="B71" s="6">
        <f t="shared" si="1"/>
        <v>64</v>
      </c>
      <c r="C71" s="64" t="s">
        <v>129</v>
      </c>
      <c r="D71" s="6">
        <v>0</v>
      </c>
      <c r="E71" s="98">
        <v>0</v>
      </c>
      <c r="F71" s="6">
        <v>1</v>
      </c>
      <c r="G71" s="98">
        <v>1.4999999999999999E-2</v>
      </c>
      <c r="H71" s="7">
        <v>0</v>
      </c>
      <c r="I71" s="98">
        <v>0</v>
      </c>
      <c r="J71" s="7">
        <v>0</v>
      </c>
      <c r="K71" s="98">
        <v>0</v>
      </c>
      <c r="M71" s="72"/>
      <c r="N71" s="70"/>
    </row>
    <row r="72" spans="1:14" s="63" customFormat="1" ht="15.75" x14ac:dyDescent="0.25">
      <c r="A72" s="6" t="s">
        <v>20</v>
      </c>
      <c r="B72" s="6">
        <f t="shared" si="1"/>
        <v>65</v>
      </c>
      <c r="C72" s="64" t="s">
        <v>59</v>
      </c>
      <c r="D72" s="6">
        <v>0</v>
      </c>
      <c r="E72" s="98">
        <v>0</v>
      </c>
      <c r="F72" s="69">
        <v>4</v>
      </c>
      <c r="G72" s="98">
        <v>4.7500000000000001E-2</v>
      </c>
      <c r="H72" s="7">
        <v>1</v>
      </c>
      <c r="I72" s="98">
        <v>1.4999999999999999E-2</v>
      </c>
      <c r="J72" s="7">
        <v>0</v>
      </c>
      <c r="K72" s="98">
        <v>0</v>
      </c>
      <c r="M72" s="72"/>
      <c r="N72" s="70"/>
    </row>
    <row r="73" spans="1:14" s="63" customFormat="1" ht="15.75" x14ac:dyDescent="0.25">
      <c r="A73" s="6" t="s">
        <v>20</v>
      </c>
      <c r="B73" s="6">
        <f t="shared" ref="B73:B93" si="2">B72+1</f>
        <v>66</v>
      </c>
      <c r="C73" s="64" t="s">
        <v>106</v>
      </c>
      <c r="D73" s="6">
        <v>0</v>
      </c>
      <c r="E73" s="98">
        <v>0</v>
      </c>
      <c r="F73" s="69">
        <v>2</v>
      </c>
      <c r="G73" s="98">
        <v>1.7000000000000001E-2</v>
      </c>
      <c r="H73" s="7">
        <v>0</v>
      </c>
      <c r="I73" s="98">
        <v>0</v>
      </c>
      <c r="J73" s="7">
        <v>0</v>
      </c>
      <c r="K73" s="98">
        <v>0</v>
      </c>
      <c r="M73" s="72"/>
      <c r="N73" s="70"/>
    </row>
    <row r="74" spans="1:14" s="66" customFormat="1" ht="15.75" x14ac:dyDescent="0.25">
      <c r="A74" s="6" t="s">
        <v>20</v>
      </c>
      <c r="B74" s="6">
        <f t="shared" si="2"/>
        <v>67</v>
      </c>
      <c r="C74" s="64" t="s">
        <v>163</v>
      </c>
      <c r="D74" s="6">
        <v>0</v>
      </c>
      <c r="E74" s="98">
        <v>0</v>
      </c>
      <c r="F74" s="6">
        <v>1</v>
      </c>
      <c r="G74" s="98">
        <v>1.4999999999999999E-2</v>
      </c>
      <c r="H74" s="7">
        <v>0</v>
      </c>
      <c r="I74" s="98">
        <v>0</v>
      </c>
      <c r="J74" s="7">
        <v>0</v>
      </c>
      <c r="K74" s="98">
        <v>0</v>
      </c>
      <c r="M74" s="72"/>
      <c r="N74" s="70"/>
    </row>
    <row r="75" spans="1:14" s="66" customFormat="1" ht="15.75" x14ac:dyDescent="0.25">
      <c r="A75" s="6" t="s">
        <v>20</v>
      </c>
      <c r="B75" s="6">
        <f t="shared" si="2"/>
        <v>68</v>
      </c>
      <c r="C75" s="64" t="s">
        <v>86</v>
      </c>
      <c r="D75" s="6">
        <v>0</v>
      </c>
      <c r="E75" s="98">
        <v>0</v>
      </c>
      <c r="F75" s="6">
        <v>3</v>
      </c>
      <c r="G75" s="98">
        <v>3.6999999999999998E-2</v>
      </c>
      <c r="H75" s="7">
        <v>0</v>
      </c>
      <c r="I75" s="98">
        <v>0</v>
      </c>
      <c r="J75" s="7">
        <v>0</v>
      </c>
      <c r="K75" s="98">
        <v>0</v>
      </c>
      <c r="M75" s="72"/>
      <c r="N75" s="70"/>
    </row>
    <row r="76" spans="1:14" s="66" customFormat="1" ht="15.75" x14ac:dyDescent="0.25">
      <c r="A76" s="6" t="s">
        <v>20</v>
      </c>
      <c r="B76" s="6">
        <f t="shared" si="2"/>
        <v>69</v>
      </c>
      <c r="C76" s="64" t="s">
        <v>88</v>
      </c>
      <c r="D76" s="6">
        <v>0</v>
      </c>
      <c r="E76" s="98">
        <v>0</v>
      </c>
      <c r="F76" s="6">
        <v>1</v>
      </c>
      <c r="G76" s="98">
        <v>1.4999999999999999E-2</v>
      </c>
      <c r="H76" s="7">
        <v>0</v>
      </c>
      <c r="I76" s="98">
        <v>0</v>
      </c>
      <c r="J76" s="7">
        <v>0</v>
      </c>
      <c r="K76" s="98">
        <v>0</v>
      </c>
      <c r="M76" s="72"/>
      <c r="N76" s="70"/>
    </row>
    <row r="77" spans="1:14" s="66" customFormat="1" ht="15.75" x14ac:dyDescent="0.25">
      <c r="A77" s="6" t="s">
        <v>20</v>
      </c>
      <c r="B77" s="6">
        <f t="shared" si="2"/>
        <v>70</v>
      </c>
      <c r="C77" s="64" t="s">
        <v>168</v>
      </c>
      <c r="D77" s="6">
        <v>0</v>
      </c>
      <c r="E77" s="98">
        <v>0</v>
      </c>
      <c r="F77" s="6">
        <v>0</v>
      </c>
      <c r="G77" s="98">
        <v>0</v>
      </c>
      <c r="H77" s="7">
        <v>1</v>
      </c>
      <c r="I77" s="98">
        <v>1.4E-2</v>
      </c>
      <c r="J77" s="65">
        <v>1</v>
      </c>
      <c r="K77" s="98">
        <v>0.55000000000000004</v>
      </c>
      <c r="M77" s="72"/>
      <c r="N77" s="70"/>
    </row>
    <row r="78" spans="1:14" s="66" customFormat="1" ht="15.75" x14ac:dyDescent="0.25">
      <c r="A78" s="6" t="s">
        <v>20</v>
      </c>
      <c r="B78" s="6">
        <f t="shared" si="2"/>
        <v>71</v>
      </c>
      <c r="C78" s="64" t="s">
        <v>169</v>
      </c>
      <c r="D78" s="6">
        <v>0</v>
      </c>
      <c r="E78" s="98">
        <v>0</v>
      </c>
      <c r="F78" s="6">
        <v>0</v>
      </c>
      <c r="G78" s="98">
        <v>0</v>
      </c>
      <c r="H78" s="7">
        <v>1</v>
      </c>
      <c r="I78" s="98">
        <v>7.0000000000000001E-3</v>
      </c>
      <c r="J78" s="65">
        <v>0</v>
      </c>
      <c r="K78" s="98">
        <v>0</v>
      </c>
      <c r="M78" s="72"/>
      <c r="N78" s="70"/>
    </row>
    <row r="79" spans="1:14" s="66" customFormat="1" ht="15.75" x14ac:dyDescent="0.25">
      <c r="A79" s="6" t="s">
        <v>20</v>
      </c>
      <c r="B79" s="6">
        <f t="shared" si="2"/>
        <v>72</v>
      </c>
      <c r="C79" s="64" t="s">
        <v>74</v>
      </c>
      <c r="D79" s="6">
        <v>0</v>
      </c>
      <c r="E79" s="98">
        <v>0</v>
      </c>
      <c r="F79" s="6">
        <v>0</v>
      </c>
      <c r="G79" s="98">
        <v>0</v>
      </c>
      <c r="H79" s="7">
        <v>2</v>
      </c>
      <c r="I79" s="98">
        <v>1.6E-2</v>
      </c>
      <c r="J79" s="65">
        <v>0</v>
      </c>
      <c r="K79" s="98">
        <v>0</v>
      </c>
      <c r="M79" s="72"/>
      <c r="N79" s="70"/>
    </row>
    <row r="80" spans="1:14" s="66" customFormat="1" ht="15.75" x14ac:dyDescent="0.25">
      <c r="A80" s="6" t="s">
        <v>20</v>
      </c>
      <c r="B80" s="6">
        <f t="shared" si="2"/>
        <v>73</v>
      </c>
      <c r="C80" s="64" t="s">
        <v>90</v>
      </c>
      <c r="D80" s="6">
        <v>0</v>
      </c>
      <c r="E80" s="98">
        <v>0</v>
      </c>
      <c r="F80" s="6">
        <v>0</v>
      </c>
      <c r="G80" s="98">
        <v>0</v>
      </c>
      <c r="H80" s="7">
        <v>1</v>
      </c>
      <c r="I80" s="98">
        <v>1.4999999999999999E-2</v>
      </c>
      <c r="J80" s="65">
        <v>0</v>
      </c>
      <c r="K80" s="98">
        <v>0</v>
      </c>
      <c r="M80" s="72"/>
      <c r="N80" s="70"/>
    </row>
    <row r="81" spans="1:14" s="66" customFormat="1" ht="15.75" x14ac:dyDescent="0.25">
      <c r="A81" s="6" t="s">
        <v>20</v>
      </c>
      <c r="B81" s="6">
        <f t="shared" si="2"/>
        <v>74</v>
      </c>
      <c r="C81" s="64" t="s">
        <v>108</v>
      </c>
      <c r="D81" s="6">
        <v>0</v>
      </c>
      <c r="E81" s="98">
        <v>0</v>
      </c>
      <c r="F81" s="6">
        <v>0</v>
      </c>
      <c r="G81" s="98">
        <v>0</v>
      </c>
      <c r="H81" s="7">
        <v>1</v>
      </c>
      <c r="I81" s="98">
        <v>0.1</v>
      </c>
      <c r="J81" s="65">
        <v>10</v>
      </c>
      <c r="K81" s="98">
        <v>7.8E-2</v>
      </c>
      <c r="M81" s="72"/>
      <c r="N81" s="70"/>
    </row>
    <row r="82" spans="1:14" s="66" customFormat="1" ht="15.75" x14ac:dyDescent="0.25">
      <c r="A82" s="6" t="s">
        <v>20</v>
      </c>
      <c r="B82" s="6">
        <f t="shared" si="2"/>
        <v>75</v>
      </c>
      <c r="C82" s="64" t="s">
        <v>93</v>
      </c>
      <c r="D82" s="6">
        <v>0</v>
      </c>
      <c r="E82" s="98">
        <v>0</v>
      </c>
      <c r="F82" s="6">
        <v>0</v>
      </c>
      <c r="G82" s="98">
        <v>0</v>
      </c>
      <c r="H82" s="7">
        <v>1</v>
      </c>
      <c r="I82" s="98">
        <v>8.0000000000000002E-3</v>
      </c>
      <c r="J82" s="65">
        <v>0</v>
      </c>
      <c r="K82" s="98">
        <v>0</v>
      </c>
      <c r="M82" s="72"/>
      <c r="N82" s="70"/>
    </row>
    <row r="83" spans="1:14" s="66" customFormat="1" ht="15.75" x14ac:dyDescent="0.25">
      <c r="A83" s="6" t="s">
        <v>20</v>
      </c>
      <c r="B83" s="6">
        <f t="shared" si="2"/>
        <v>76</v>
      </c>
      <c r="C83" s="64" t="s">
        <v>170</v>
      </c>
      <c r="D83" s="6">
        <v>0</v>
      </c>
      <c r="E83" s="98">
        <v>0</v>
      </c>
      <c r="F83" s="6">
        <v>0</v>
      </c>
      <c r="G83" s="98">
        <v>0</v>
      </c>
      <c r="H83" s="7">
        <v>1</v>
      </c>
      <c r="I83" s="98">
        <v>2.1999999999999999E-2</v>
      </c>
      <c r="J83" s="65">
        <v>0</v>
      </c>
      <c r="K83" s="98">
        <v>0</v>
      </c>
      <c r="M83" s="72"/>
      <c r="N83" s="70"/>
    </row>
    <row r="84" spans="1:14" s="66" customFormat="1" ht="15.75" x14ac:dyDescent="0.25">
      <c r="A84" s="6" t="s">
        <v>20</v>
      </c>
      <c r="B84" s="6">
        <f t="shared" si="2"/>
        <v>77</v>
      </c>
      <c r="C84" s="64" t="s">
        <v>171</v>
      </c>
      <c r="D84" s="6">
        <v>0</v>
      </c>
      <c r="E84" s="98">
        <v>0</v>
      </c>
      <c r="F84" s="6">
        <v>0</v>
      </c>
      <c r="G84" s="98">
        <v>0</v>
      </c>
      <c r="H84" s="7">
        <v>1</v>
      </c>
      <c r="I84" s="98">
        <v>7.0000000000000001E-3</v>
      </c>
      <c r="J84" s="65">
        <v>0</v>
      </c>
      <c r="K84" s="98">
        <v>0</v>
      </c>
      <c r="M84" s="72"/>
      <c r="N84" s="70"/>
    </row>
    <row r="85" spans="1:14" s="66" customFormat="1" ht="15.75" x14ac:dyDescent="0.25">
      <c r="A85" s="6" t="s">
        <v>20</v>
      </c>
      <c r="B85" s="6">
        <f t="shared" si="2"/>
        <v>78</v>
      </c>
      <c r="C85" s="64" t="s">
        <v>103</v>
      </c>
      <c r="D85" s="6">
        <v>0</v>
      </c>
      <c r="E85" s="98">
        <v>0</v>
      </c>
      <c r="F85" s="6">
        <v>0</v>
      </c>
      <c r="G85" s="98">
        <v>0</v>
      </c>
      <c r="H85" s="7">
        <v>1</v>
      </c>
      <c r="I85" s="98">
        <v>0.05</v>
      </c>
      <c r="J85" s="65">
        <v>0</v>
      </c>
      <c r="K85" s="98">
        <v>0</v>
      </c>
      <c r="M85" s="72"/>
      <c r="N85" s="70"/>
    </row>
    <row r="86" spans="1:14" s="66" customFormat="1" ht="15.75" x14ac:dyDescent="0.25">
      <c r="A86" s="6" t="s">
        <v>20</v>
      </c>
      <c r="B86" s="6">
        <f t="shared" si="2"/>
        <v>79</v>
      </c>
      <c r="C86" s="64" t="s">
        <v>172</v>
      </c>
      <c r="D86" s="6">
        <v>0</v>
      </c>
      <c r="E86" s="98">
        <v>0</v>
      </c>
      <c r="F86" s="6">
        <v>0</v>
      </c>
      <c r="G86" s="98">
        <v>0</v>
      </c>
      <c r="H86" s="7">
        <v>1</v>
      </c>
      <c r="I86" s="98">
        <v>1.4999999999999999E-2</v>
      </c>
      <c r="J86" s="65">
        <v>0</v>
      </c>
      <c r="K86" s="98">
        <v>0</v>
      </c>
      <c r="M86" s="72"/>
      <c r="N86" s="70"/>
    </row>
    <row r="87" spans="1:14" s="66" customFormat="1" ht="15.75" x14ac:dyDescent="0.25">
      <c r="A87" s="6" t="s">
        <v>20</v>
      </c>
      <c r="B87" s="6">
        <f t="shared" si="2"/>
        <v>80</v>
      </c>
      <c r="C87" s="64" t="s">
        <v>173</v>
      </c>
      <c r="D87" s="6">
        <v>0</v>
      </c>
      <c r="E87" s="98">
        <v>0</v>
      </c>
      <c r="F87" s="6">
        <v>0</v>
      </c>
      <c r="G87" s="98">
        <v>0</v>
      </c>
      <c r="H87" s="7">
        <v>2</v>
      </c>
      <c r="I87" s="98">
        <v>2.9000000000000001E-2</v>
      </c>
      <c r="J87" s="65">
        <v>0</v>
      </c>
      <c r="K87" s="98">
        <v>0</v>
      </c>
      <c r="M87" s="72"/>
      <c r="N87" s="70"/>
    </row>
    <row r="88" spans="1:14" s="66" customFormat="1" ht="15.75" x14ac:dyDescent="0.25">
      <c r="A88" s="6" t="s">
        <v>20</v>
      </c>
      <c r="B88" s="6">
        <f t="shared" si="2"/>
        <v>81</v>
      </c>
      <c r="C88" s="64" t="s">
        <v>174</v>
      </c>
      <c r="D88" s="6">
        <v>0</v>
      </c>
      <c r="E88" s="98">
        <v>0</v>
      </c>
      <c r="F88" s="6">
        <v>0</v>
      </c>
      <c r="G88" s="98">
        <v>0</v>
      </c>
      <c r="H88" s="7">
        <v>1</v>
      </c>
      <c r="I88" s="98">
        <v>0.01</v>
      </c>
      <c r="J88" s="65">
        <v>0</v>
      </c>
      <c r="K88" s="98">
        <v>0</v>
      </c>
      <c r="M88" s="72"/>
      <c r="N88" s="70"/>
    </row>
    <row r="89" spans="1:14" s="68" customFormat="1" ht="15.75" x14ac:dyDescent="0.25">
      <c r="A89" s="6" t="s">
        <v>20</v>
      </c>
      <c r="B89" s="6">
        <f t="shared" si="2"/>
        <v>82</v>
      </c>
      <c r="C89" s="64" t="s">
        <v>104</v>
      </c>
      <c r="D89" s="6">
        <v>0</v>
      </c>
      <c r="E89" s="98">
        <v>0</v>
      </c>
      <c r="F89" s="6">
        <v>0</v>
      </c>
      <c r="G89" s="98">
        <v>0</v>
      </c>
      <c r="H89" s="7">
        <v>1</v>
      </c>
      <c r="I89" s="98">
        <v>7.0000000000000001E-3</v>
      </c>
      <c r="J89" s="65">
        <v>0</v>
      </c>
      <c r="K89" s="98">
        <v>0</v>
      </c>
      <c r="M89" s="72"/>
      <c r="N89" s="70"/>
    </row>
    <row r="90" spans="1:14" s="68" customFormat="1" ht="15.75" x14ac:dyDescent="0.25">
      <c r="A90" s="6" t="s">
        <v>20</v>
      </c>
      <c r="B90" s="6">
        <f t="shared" si="2"/>
        <v>83</v>
      </c>
      <c r="C90" s="64" t="s">
        <v>175</v>
      </c>
      <c r="D90" s="6">
        <v>0</v>
      </c>
      <c r="E90" s="98">
        <v>0</v>
      </c>
      <c r="F90" s="6">
        <v>0</v>
      </c>
      <c r="G90" s="98">
        <v>0</v>
      </c>
      <c r="H90" s="7">
        <v>1</v>
      </c>
      <c r="I90" s="98">
        <v>1.4999999999999999E-2</v>
      </c>
      <c r="J90" s="65">
        <v>0</v>
      </c>
      <c r="K90" s="98">
        <v>0</v>
      </c>
      <c r="M90" s="72"/>
      <c r="N90" s="70"/>
    </row>
    <row r="91" spans="1:14" s="68" customFormat="1" ht="15.75" x14ac:dyDescent="0.25">
      <c r="A91" s="6" t="s">
        <v>20</v>
      </c>
      <c r="B91" s="6">
        <f t="shared" si="2"/>
        <v>84</v>
      </c>
      <c r="C91" s="64" t="s">
        <v>176</v>
      </c>
      <c r="D91" s="6">
        <v>0</v>
      </c>
      <c r="E91" s="98">
        <v>0</v>
      </c>
      <c r="F91" s="6">
        <v>0</v>
      </c>
      <c r="G91" s="98">
        <v>0</v>
      </c>
      <c r="H91" s="7">
        <v>1</v>
      </c>
      <c r="I91" s="98">
        <v>0.01</v>
      </c>
      <c r="J91" s="65">
        <v>0</v>
      </c>
      <c r="K91" s="98">
        <v>0</v>
      </c>
      <c r="M91" s="72"/>
      <c r="N91" s="70"/>
    </row>
    <row r="92" spans="1:14" s="68" customFormat="1" ht="15.75" x14ac:dyDescent="0.25">
      <c r="A92" s="6" t="s">
        <v>20</v>
      </c>
      <c r="B92" s="6">
        <f t="shared" si="2"/>
        <v>85</v>
      </c>
      <c r="C92" s="64" t="s">
        <v>62</v>
      </c>
      <c r="D92" s="6">
        <v>0</v>
      </c>
      <c r="E92" s="98">
        <v>0</v>
      </c>
      <c r="F92" s="6">
        <v>0</v>
      </c>
      <c r="G92" s="98">
        <v>0</v>
      </c>
      <c r="H92" s="7">
        <v>2</v>
      </c>
      <c r="I92" s="98">
        <v>0.02</v>
      </c>
      <c r="J92" s="65">
        <v>0</v>
      </c>
      <c r="K92" s="98">
        <v>0</v>
      </c>
      <c r="M92" s="72"/>
      <c r="N92" s="70"/>
    </row>
    <row r="93" spans="1:14" s="68" customFormat="1" ht="15.75" x14ac:dyDescent="0.25">
      <c r="A93" s="6" t="s">
        <v>20</v>
      </c>
      <c r="B93" s="6">
        <f t="shared" si="2"/>
        <v>86</v>
      </c>
      <c r="C93" s="64" t="s">
        <v>133</v>
      </c>
      <c r="D93" s="6">
        <v>0</v>
      </c>
      <c r="E93" s="98">
        <v>0</v>
      </c>
      <c r="F93" s="6">
        <v>0</v>
      </c>
      <c r="G93" s="98">
        <v>0</v>
      </c>
      <c r="H93" s="7">
        <v>0</v>
      </c>
      <c r="I93" s="98">
        <v>0</v>
      </c>
      <c r="J93" s="65">
        <v>1</v>
      </c>
      <c r="K93" s="98">
        <v>1.4999999999999999E-2</v>
      </c>
      <c r="M93" s="72"/>
      <c r="N93" s="70"/>
    </row>
    <row r="94" spans="1:14" x14ac:dyDescent="0.25">
      <c r="A94" s="12"/>
      <c r="B94" s="12"/>
      <c r="C94" s="13" t="s">
        <v>17</v>
      </c>
      <c r="D94" s="16">
        <f t="shared" ref="D94:K94" si="3">SUM(D95:D155)</f>
        <v>158</v>
      </c>
      <c r="E94" s="101">
        <f t="shared" si="3"/>
        <v>8.7176099999999987</v>
      </c>
      <c r="F94" s="16">
        <f t="shared" si="3"/>
        <v>175</v>
      </c>
      <c r="G94" s="101">
        <f t="shared" si="3"/>
        <v>9.8319299999999945</v>
      </c>
      <c r="H94" s="61">
        <f t="shared" si="3"/>
        <v>169</v>
      </c>
      <c r="I94" s="101">
        <f t="shared" si="3"/>
        <v>5.283500000000001</v>
      </c>
      <c r="J94" s="61">
        <f t="shared" si="3"/>
        <v>11</v>
      </c>
      <c r="K94" s="101">
        <f t="shared" si="3"/>
        <v>0.40888000000000002</v>
      </c>
    </row>
    <row r="95" spans="1:14" ht="15.75" x14ac:dyDescent="0.25">
      <c r="A95" s="6" t="s">
        <v>20</v>
      </c>
      <c r="B95" s="6">
        <v>1</v>
      </c>
      <c r="C95" s="67" t="s">
        <v>28</v>
      </c>
      <c r="D95" s="7">
        <f>1+1</f>
        <v>2</v>
      </c>
      <c r="E95" s="102">
        <v>0.312</v>
      </c>
      <c r="F95" s="8">
        <v>0</v>
      </c>
      <c r="G95" s="102">
        <v>0</v>
      </c>
      <c r="H95" s="58">
        <v>4</v>
      </c>
      <c r="I95" s="102">
        <v>3.5999999999999997E-2</v>
      </c>
      <c r="J95" s="7">
        <f>1+2</f>
        <v>3</v>
      </c>
      <c r="K95" s="102">
        <v>0.126</v>
      </c>
      <c r="M95" s="74"/>
      <c r="N95" s="70"/>
    </row>
    <row r="96" spans="1:14" ht="15.75" x14ac:dyDescent="0.25">
      <c r="A96" s="6" t="s">
        <v>20</v>
      </c>
      <c r="B96" s="6">
        <v>2</v>
      </c>
      <c r="C96" s="67" t="s">
        <v>138</v>
      </c>
      <c r="D96" s="8">
        <v>1</v>
      </c>
      <c r="E96" s="102">
        <v>1.2E-2</v>
      </c>
      <c r="F96" s="7">
        <v>0</v>
      </c>
      <c r="G96" s="102">
        <v>0</v>
      </c>
      <c r="H96" s="8">
        <v>0</v>
      </c>
      <c r="I96" s="102">
        <v>0</v>
      </c>
      <c r="J96" s="8">
        <v>0</v>
      </c>
      <c r="K96" s="102">
        <v>0</v>
      </c>
      <c r="L96" s="66"/>
      <c r="M96" s="71"/>
      <c r="N96" s="70"/>
    </row>
    <row r="97" spans="1:14" ht="15.75" x14ac:dyDescent="0.25">
      <c r="A97" s="6" t="s">
        <v>20</v>
      </c>
      <c r="B97" s="6">
        <f t="shared" ref="B97:B152" si="4">B96+1</f>
        <v>3</v>
      </c>
      <c r="C97" s="67" t="s">
        <v>139</v>
      </c>
      <c r="D97" s="8">
        <f>1+2</f>
        <v>3</v>
      </c>
      <c r="E97" s="100">
        <v>4.4999999999999998E-2</v>
      </c>
      <c r="F97" s="8">
        <f>1+2</f>
        <v>3</v>
      </c>
      <c r="G97" s="100">
        <v>4.4999999999999998E-2</v>
      </c>
      <c r="H97" s="8">
        <f>3+1</f>
        <v>4</v>
      </c>
      <c r="I97" s="100">
        <v>0.13600000000000001</v>
      </c>
      <c r="J97" s="7">
        <v>0</v>
      </c>
      <c r="K97" s="100">
        <v>0</v>
      </c>
      <c r="L97" s="66"/>
      <c r="M97" s="74"/>
      <c r="N97" s="70"/>
    </row>
    <row r="98" spans="1:14" ht="15.75" x14ac:dyDescent="0.25">
      <c r="A98" s="6" t="s">
        <v>20</v>
      </c>
      <c r="B98" s="6">
        <f t="shared" si="4"/>
        <v>4</v>
      </c>
      <c r="C98" s="67" t="s">
        <v>64</v>
      </c>
      <c r="D98" s="8">
        <v>1</v>
      </c>
      <c r="E98" s="100">
        <v>3.388E-2</v>
      </c>
      <c r="F98" s="8">
        <v>0</v>
      </c>
      <c r="G98" s="100">
        <v>0</v>
      </c>
      <c r="H98" s="8">
        <v>0</v>
      </c>
      <c r="I98" s="100">
        <v>0</v>
      </c>
      <c r="J98" s="7">
        <v>1</v>
      </c>
      <c r="K98" s="100">
        <v>3.388E-2</v>
      </c>
      <c r="L98" s="66"/>
      <c r="M98" s="74"/>
      <c r="N98" s="70"/>
    </row>
    <row r="99" spans="1:14" ht="15.75" x14ac:dyDescent="0.25">
      <c r="A99" s="6" t="s">
        <v>20</v>
      </c>
      <c r="B99" s="6">
        <f t="shared" si="4"/>
        <v>5</v>
      </c>
      <c r="C99" s="67" t="s">
        <v>140</v>
      </c>
      <c r="D99" s="6">
        <v>1</v>
      </c>
      <c r="E99" s="100">
        <v>1.2E-2</v>
      </c>
      <c r="F99" s="7">
        <v>1</v>
      </c>
      <c r="G99" s="100">
        <v>1.2E-2</v>
      </c>
      <c r="H99" s="6">
        <v>0</v>
      </c>
      <c r="I99" s="100">
        <v>0</v>
      </c>
      <c r="J99" s="7">
        <v>0</v>
      </c>
      <c r="K99" s="100">
        <v>0</v>
      </c>
      <c r="L99" s="66"/>
      <c r="M99" s="74"/>
      <c r="N99" s="70"/>
    </row>
    <row r="100" spans="1:14" ht="15.75" x14ac:dyDescent="0.25">
      <c r="A100" s="6" t="s">
        <v>20</v>
      </c>
      <c r="B100" s="6">
        <f t="shared" si="4"/>
        <v>6</v>
      </c>
      <c r="C100" s="67" t="s">
        <v>162</v>
      </c>
      <c r="D100" s="8">
        <v>4</v>
      </c>
      <c r="E100" s="102">
        <v>8.7999999999999995E-2</v>
      </c>
      <c r="F100" s="7">
        <v>2</v>
      </c>
      <c r="G100" s="102">
        <v>2.3E-2</v>
      </c>
      <c r="H100" s="59">
        <v>2</v>
      </c>
      <c r="I100" s="102">
        <v>0.03</v>
      </c>
      <c r="J100" s="7">
        <v>0</v>
      </c>
      <c r="K100" s="102">
        <v>0</v>
      </c>
      <c r="L100" s="66"/>
      <c r="M100" s="72"/>
      <c r="N100" s="70"/>
    </row>
    <row r="101" spans="1:14" ht="15.75" x14ac:dyDescent="0.25">
      <c r="A101" s="6" t="s">
        <v>20</v>
      </c>
      <c r="B101" s="6">
        <f t="shared" si="4"/>
        <v>7</v>
      </c>
      <c r="C101" s="67" t="s">
        <v>141</v>
      </c>
      <c r="D101" s="6">
        <v>1</v>
      </c>
      <c r="E101" s="100">
        <v>0.01</v>
      </c>
      <c r="F101" s="7">
        <v>1</v>
      </c>
      <c r="G101" s="100">
        <v>0.01</v>
      </c>
      <c r="H101" s="7">
        <v>1</v>
      </c>
      <c r="I101" s="100">
        <v>1.0500000000000001E-2</v>
      </c>
      <c r="J101" s="7">
        <v>0</v>
      </c>
      <c r="K101" s="100">
        <v>0</v>
      </c>
      <c r="L101" s="66"/>
      <c r="M101" s="72"/>
      <c r="N101" s="70"/>
    </row>
    <row r="102" spans="1:14" ht="15.75" x14ac:dyDescent="0.25">
      <c r="A102" s="6" t="s">
        <v>20</v>
      </c>
      <c r="B102" s="6">
        <f t="shared" si="4"/>
        <v>8</v>
      </c>
      <c r="C102" s="67" t="s">
        <v>27</v>
      </c>
      <c r="D102" s="8">
        <v>1</v>
      </c>
      <c r="E102" s="100">
        <v>1.4999999999999999E-2</v>
      </c>
      <c r="F102" s="8">
        <v>0</v>
      </c>
      <c r="G102" s="100">
        <v>0</v>
      </c>
      <c r="H102" s="8">
        <v>0</v>
      </c>
      <c r="I102" s="100">
        <v>0</v>
      </c>
      <c r="J102" s="8">
        <v>1</v>
      </c>
      <c r="K102" s="100">
        <v>8.0000000000000002E-3</v>
      </c>
      <c r="L102" s="66"/>
      <c r="M102" s="71"/>
      <c r="N102" s="70"/>
    </row>
    <row r="103" spans="1:14" ht="15.75" x14ac:dyDescent="0.25">
      <c r="A103" s="6" t="s">
        <v>20</v>
      </c>
      <c r="B103" s="6">
        <f t="shared" si="4"/>
        <v>9</v>
      </c>
      <c r="C103" s="67" t="s">
        <v>23</v>
      </c>
      <c r="D103" s="8">
        <v>5</v>
      </c>
      <c r="E103" s="100">
        <v>0.1444</v>
      </c>
      <c r="F103" s="8">
        <v>5</v>
      </c>
      <c r="G103" s="100">
        <v>0.14499999999999999</v>
      </c>
      <c r="H103" s="8">
        <v>1</v>
      </c>
      <c r="I103" s="100">
        <v>1.4500000000000001E-2</v>
      </c>
      <c r="J103" s="8">
        <v>0</v>
      </c>
      <c r="K103" s="100">
        <v>0</v>
      </c>
      <c r="L103" s="66"/>
      <c r="M103" s="71"/>
      <c r="N103" s="70"/>
    </row>
    <row r="104" spans="1:14" ht="15.75" x14ac:dyDescent="0.25">
      <c r="A104" s="6" t="s">
        <v>20</v>
      </c>
      <c r="B104" s="6">
        <f t="shared" si="4"/>
        <v>10</v>
      </c>
      <c r="C104" s="67" t="s">
        <v>142</v>
      </c>
      <c r="D104" s="6">
        <v>2</v>
      </c>
      <c r="E104" s="100">
        <v>0.10199999999999999</v>
      </c>
      <c r="F104" s="8">
        <v>0</v>
      </c>
      <c r="G104" s="100">
        <v>0</v>
      </c>
      <c r="H104" s="59">
        <v>1</v>
      </c>
      <c r="I104" s="100">
        <v>6.0000000000000001E-3</v>
      </c>
      <c r="J104" s="7">
        <v>0</v>
      </c>
      <c r="K104" s="100">
        <v>0</v>
      </c>
      <c r="M104" s="74"/>
      <c r="N104" s="70"/>
    </row>
    <row r="105" spans="1:14" ht="15.75" x14ac:dyDescent="0.25">
      <c r="A105" s="6" t="s">
        <v>20</v>
      </c>
      <c r="B105" s="6">
        <f t="shared" si="4"/>
        <v>11</v>
      </c>
      <c r="C105" s="64" t="s">
        <v>29</v>
      </c>
      <c r="D105" s="8">
        <v>2</v>
      </c>
      <c r="E105" s="100">
        <v>3.6999999999999998E-2</v>
      </c>
      <c r="F105" s="8">
        <v>6</v>
      </c>
      <c r="G105" s="100">
        <v>6.0933000000000002</v>
      </c>
      <c r="H105" s="59">
        <f>5+1</f>
        <v>6</v>
      </c>
      <c r="I105" s="100">
        <v>0.626</v>
      </c>
      <c r="J105" s="7">
        <v>1</v>
      </c>
      <c r="K105" s="100">
        <v>2.5000000000000001E-2</v>
      </c>
      <c r="M105" s="74"/>
      <c r="N105" s="70"/>
    </row>
    <row r="106" spans="1:14" ht="15.75" x14ac:dyDescent="0.25">
      <c r="A106" s="6" t="s">
        <v>20</v>
      </c>
      <c r="B106" s="6">
        <f t="shared" si="4"/>
        <v>12</v>
      </c>
      <c r="C106" s="67" t="s">
        <v>117</v>
      </c>
      <c r="D106" s="8">
        <v>4</v>
      </c>
      <c r="E106" s="100">
        <v>0.161</v>
      </c>
      <c r="F106" s="8">
        <v>5</v>
      </c>
      <c r="G106" s="100">
        <v>6.6400000000000001E-2</v>
      </c>
      <c r="H106" s="7">
        <v>4</v>
      </c>
      <c r="I106" s="100">
        <v>0.47799999999999998</v>
      </c>
      <c r="J106" s="7">
        <v>0</v>
      </c>
      <c r="K106" s="100">
        <v>0</v>
      </c>
      <c r="M106" s="74"/>
      <c r="N106" s="70"/>
    </row>
    <row r="107" spans="1:14" ht="15.75" x14ac:dyDescent="0.25">
      <c r="A107" s="6" t="s">
        <v>20</v>
      </c>
      <c r="B107" s="6">
        <f t="shared" si="4"/>
        <v>13</v>
      </c>
      <c r="C107" s="67" t="s">
        <v>143</v>
      </c>
      <c r="D107" s="8">
        <v>1</v>
      </c>
      <c r="E107" s="100">
        <v>1.4999999999999999E-2</v>
      </c>
      <c r="F107" s="8">
        <v>1</v>
      </c>
      <c r="G107" s="100">
        <v>1.4999999999999999E-2</v>
      </c>
      <c r="H107" s="59">
        <v>3</v>
      </c>
      <c r="I107" s="100">
        <v>0.61799999999999999</v>
      </c>
      <c r="J107" s="7">
        <v>0</v>
      </c>
      <c r="K107" s="100">
        <v>0</v>
      </c>
      <c r="M107" s="74"/>
      <c r="N107" s="70"/>
    </row>
    <row r="108" spans="1:14" ht="15.75" x14ac:dyDescent="0.25">
      <c r="A108" s="6" t="s">
        <v>20</v>
      </c>
      <c r="B108" s="6">
        <f t="shared" si="4"/>
        <v>14</v>
      </c>
      <c r="C108" s="64" t="s">
        <v>144</v>
      </c>
      <c r="D108" s="8">
        <v>1</v>
      </c>
      <c r="E108" s="100">
        <v>0.01</v>
      </c>
      <c r="F108" s="8">
        <v>1</v>
      </c>
      <c r="G108" s="100">
        <v>0.01</v>
      </c>
      <c r="H108" s="59">
        <v>0</v>
      </c>
      <c r="I108" s="100">
        <v>0</v>
      </c>
      <c r="J108" s="7">
        <v>0</v>
      </c>
      <c r="K108" s="100">
        <v>0</v>
      </c>
      <c r="M108" s="74"/>
      <c r="N108" s="70"/>
    </row>
    <row r="109" spans="1:14" ht="15.75" x14ac:dyDescent="0.25">
      <c r="A109" s="6" t="s">
        <v>20</v>
      </c>
      <c r="B109" s="6">
        <f>B108+1</f>
        <v>15</v>
      </c>
      <c r="C109" s="64" t="s">
        <v>145</v>
      </c>
      <c r="D109" s="8">
        <f>3+15+1</f>
        <v>19</v>
      </c>
      <c r="E109" s="100">
        <v>0.629</v>
      </c>
      <c r="F109" s="8">
        <v>15</v>
      </c>
      <c r="G109" s="100">
        <v>0.159</v>
      </c>
      <c r="H109" s="8">
        <v>19</v>
      </c>
      <c r="I109" s="100">
        <v>0.17699999999999999</v>
      </c>
      <c r="J109" s="8">
        <v>0</v>
      </c>
      <c r="K109" s="100">
        <v>0</v>
      </c>
      <c r="M109" s="71"/>
      <c r="N109" s="70"/>
    </row>
    <row r="110" spans="1:14" ht="15.75" x14ac:dyDescent="0.25">
      <c r="A110" s="6" t="s">
        <v>20</v>
      </c>
      <c r="B110" s="6">
        <f t="shared" si="4"/>
        <v>16</v>
      </c>
      <c r="C110" s="64" t="s">
        <v>101</v>
      </c>
      <c r="D110" s="6">
        <v>1</v>
      </c>
      <c r="E110" s="100">
        <v>3.0000000000000001E-3</v>
      </c>
      <c r="F110" s="8">
        <v>0</v>
      </c>
      <c r="G110" s="100">
        <v>0</v>
      </c>
      <c r="H110" s="7">
        <v>0</v>
      </c>
      <c r="I110" s="100">
        <v>0</v>
      </c>
      <c r="J110" s="7">
        <v>0</v>
      </c>
      <c r="K110" s="100">
        <v>0</v>
      </c>
      <c r="M110" s="74"/>
      <c r="N110" s="70"/>
    </row>
    <row r="111" spans="1:14" ht="15.75" x14ac:dyDescent="0.25">
      <c r="A111" s="6" t="s">
        <v>20</v>
      </c>
      <c r="B111" s="6">
        <f t="shared" si="4"/>
        <v>17</v>
      </c>
      <c r="C111" s="67" t="s">
        <v>30</v>
      </c>
      <c r="D111" s="8">
        <v>1</v>
      </c>
      <c r="E111" s="100">
        <v>1.4999999999999999E-2</v>
      </c>
      <c r="F111" s="8">
        <v>2</v>
      </c>
      <c r="G111" s="100">
        <v>0.03</v>
      </c>
      <c r="H111" s="7">
        <v>12</v>
      </c>
      <c r="I111" s="100">
        <v>0.3624</v>
      </c>
      <c r="J111" s="7">
        <v>0</v>
      </c>
      <c r="K111" s="100">
        <v>0</v>
      </c>
      <c r="M111" s="74"/>
      <c r="N111" s="70"/>
    </row>
    <row r="112" spans="1:14" s="38" customFormat="1" ht="15.75" x14ac:dyDescent="0.25">
      <c r="A112" s="6" t="s">
        <v>20</v>
      </c>
      <c r="B112" s="6">
        <f t="shared" si="4"/>
        <v>18</v>
      </c>
      <c r="C112" s="64" t="s">
        <v>25</v>
      </c>
      <c r="D112" s="6">
        <v>7</v>
      </c>
      <c r="E112" s="100">
        <v>6.8000000000000005E-2</v>
      </c>
      <c r="F112" s="7">
        <v>8</v>
      </c>
      <c r="G112" s="100">
        <v>0.159</v>
      </c>
      <c r="H112" s="7">
        <v>6</v>
      </c>
      <c r="I112" s="100">
        <v>4.8000000000000001E-2</v>
      </c>
      <c r="J112" s="7">
        <v>1</v>
      </c>
      <c r="K112" s="100">
        <v>2.5000000000000001E-2</v>
      </c>
      <c r="M112" s="72"/>
      <c r="N112" s="70"/>
    </row>
    <row r="113" spans="1:14" s="38" customFormat="1" ht="15.75" x14ac:dyDescent="0.25">
      <c r="A113" s="6" t="s">
        <v>20</v>
      </c>
      <c r="B113" s="6">
        <f t="shared" si="4"/>
        <v>19</v>
      </c>
      <c r="C113" s="64" t="s">
        <v>113</v>
      </c>
      <c r="D113" s="6">
        <v>10</v>
      </c>
      <c r="E113" s="100">
        <v>0.115</v>
      </c>
      <c r="F113" s="7">
        <v>16</v>
      </c>
      <c r="G113" s="100">
        <v>0.19600000000000001</v>
      </c>
      <c r="H113" s="8">
        <v>6</v>
      </c>
      <c r="I113" s="100">
        <v>7.1999999999999995E-2</v>
      </c>
      <c r="J113" s="7">
        <v>1</v>
      </c>
      <c r="K113" s="100">
        <v>8.0000000000000002E-3</v>
      </c>
      <c r="M113" s="74"/>
      <c r="N113" s="70"/>
    </row>
    <row r="114" spans="1:14" ht="15.75" x14ac:dyDescent="0.25">
      <c r="A114" s="6" t="s">
        <v>20</v>
      </c>
      <c r="B114" s="6">
        <f t="shared" si="4"/>
        <v>20</v>
      </c>
      <c r="C114" s="64" t="s">
        <v>31</v>
      </c>
      <c r="D114" s="69">
        <v>1</v>
      </c>
      <c r="E114" s="103">
        <v>0.2</v>
      </c>
      <c r="F114" s="8">
        <v>0</v>
      </c>
      <c r="G114" s="103">
        <v>0</v>
      </c>
      <c r="H114" s="8">
        <v>1</v>
      </c>
      <c r="I114" s="103">
        <v>7.0000000000000001E-3</v>
      </c>
      <c r="J114" s="7">
        <v>0</v>
      </c>
      <c r="K114" s="103">
        <v>0</v>
      </c>
      <c r="M114" s="74"/>
      <c r="N114" s="70"/>
    </row>
    <row r="115" spans="1:14" ht="15.75" x14ac:dyDescent="0.25">
      <c r="A115" s="6" t="s">
        <v>20</v>
      </c>
      <c r="B115" s="6">
        <f t="shared" si="4"/>
        <v>21</v>
      </c>
      <c r="C115" s="64" t="s">
        <v>112</v>
      </c>
      <c r="D115" s="8">
        <v>1</v>
      </c>
      <c r="E115" s="100">
        <v>1.49E-2</v>
      </c>
      <c r="F115" s="8">
        <v>0</v>
      </c>
      <c r="G115" s="100">
        <v>0</v>
      </c>
      <c r="H115" s="8">
        <v>1</v>
      </c>
      <c r="I115" s="100">
        <v>1.49E-2</v>
      </c>
      <c r="J115" s="7">
        <v>0</v>
      </c>
      <c r="K115" s="100">
        <v>0</v>
      </c>
      <c r="M115" s="74"/>
      <c r="N115" s="70"/>
    </row>
    <row r="116" spans="1:14" ht="15.75" x14ac:dyDescent="0.25">
      <c r="A116" s="6" t="s">
        <v>20</v>
      </c>
      <c r="B116" s="6">
        <f t="shared" si="4"/>
        <v>22</v>
      </c>
      <c r="C116" s="64" t="s">
        <v>66</v>
      </c>
      <c r="D116" s="8">
        <v>3</v>
      </c>
      <c r="E116" s="100">
        <v>3.6999999999999998E-2</v>
      </c>
      <c r="F116" s="8">
        <v>4</v>
      </c>
      <c r="G116" s="100">
        <v>5.1999999999999998E-2</v>
      </c>
      <c r="H116" s="8">
        <v>2</v>
      </c>
      <c r="I116" s="100">
        <v>0.03</v>
      </c>
      <c r="J116" s="7">
        <v>0</v>
      </c>
      <c r="K116" s="100">
        <v>0</v>
      </c>
      <c r="M116" s="74"/>
      <c r="N116" s="70"/>
    </row>
    <row r="117" spans="1:14" ht="15.75" x14ac:dyDescent="0.25">
      <c r="A117" s="6" t="s">
        <v>20</v>
      </c>
      <c r="B117" s="6">
        <f t="shared" si="4"/>
        <v>23</v>
      </c>
      <c r="C117" s="64" t="s">
        <v>102</v>
      </c>
      <c r="D117" s="8">
        <v>3</v>
      </c>
      <c r="E117" s="100">
        <v>4.3999999999999997E-2</v>
      </c>
      <c r="F117" s="8">
        <v>1</v>
      </c>
      <c r="G117" s="100">
        <v>1.4999999999999999E-2</v>
      </c>
      <c r="H117" s="8">
        <v>1</v>
      </c>
      <c r="I117" s="100">
        <v>1.4999999999999999E-2</v>
      </c>
      <c r="J117" s="7">
        <v>0</v>
      </c>
      <c r="K117" s="100">
        <v>0</v>
      </c>
      <c r="M117" s="74"/>
      <c r="N117" s="70"/>
    </row>
    <row r="118" spans="1:14" ht="15.75" x14ac:dyDescent="0.25">
      <c r="A118" s="6" t="s">
        <v>20</v>
      </c>
      <c r="B118" s="6">
        <f t="shared" si="4"/>
        <v>24</v>
      </c>
      <c r="C118" s="64" t="s">
        <v>34</v>
      </c>
      <c r="D118" s="8">
        <v>18</v>
      </c>
      <c r="E118" s="100">
        <v>0.22600000000000001</v>
      </c>
      <c r="F118" s="8">
        <v>15</v>
      </c>
      <c r="G118" s="100">
        <v>0.191</v>
      </c>
      <c r="H118" s="8">
        <v>17</v>
      </c>
      <c r="I118" s="100">
        <v>0.2195</v>
      </c>
      <c r="J118" s="7">
        <v>0</v>
      </c>
      <c r="K118" s="100">
        <v>0</v>
      </c>
      <c r="M118" s="71"/>
      <c r="N118" s="70"/>
    </row>
    <row r="119" spans="1:14" ht="15.75" x14ac:dyDescent="0.25">
      <c r="A119" s="6" t="s">
        <v>20</v>
      </c>
      <c r="B119" s="6">
        <f t="shared" si="4"/>
        <v>25</v>
      </c>
      <c r="C119" s="64" t="s">
        <v>35</v>
      </c>
      <c r="D119" s="8">
        <f>1+1</f>
        <v>2</v>
      </c>
      <c r="E119" s="100">
        <v>0.03</v>
      </c>
      <c r="F119" s="7">
        <f>4+1</f>
        <v>5</v>
      </c>
      <c r="G119" s="100">
        <v>6.8000000000000005E-2</v>
      </c>
      <c r="H119" s="8">
        <v>2</v>
      </c>
      <c r="I119" s="100">
        <v>0.17499999999999999</v>
      </c>
      <c r="J119" s="7">
        <v>0</v>
      </c>
      <c r="K119" s="100">
        <v>0</v>
      </c>
      <c r="M119" s="71"/>
      <c r="N119" s="70"/>
    </row>
    <row r="120" spans="1:14" ht="15.75" x14ac:dyDescent="0.25">
      <c r="A120" s="6" t="s">
        <v>20</v>
      </c>
      <c r="B120" s="6">
        <f t="shared" si="4"/>
        <v>26</v>
      </c>
      <c r="C120" s="64" t="s">
        <v>36</v>
      </c>
      <c r="D120" s="6">
        <v>4</v>
      </c>
      <c r="E120" s="100">
        <v>5.2999999999999999E-2</v>
      </c>
      <c r="F120" s="8">
        <v>2</v>
      </c>
      <c r="G120" s="100">
        <v>1.7999999999999999E-2</v>
      </c>
      <c r="H120" s="8">
        <v>6</v>
      </c>
      <c r="I120" s="100">
        <v>4.9500000000000002E-2</v>
      </c>
      <c r="J120" s="7">
        <v>0</v>
      </c>
      <c r="K120" s="100">
        <v>0</v>
      </c>
      <c r="M120" s="71"/>
      <c r="N120" s="70"/>
    </row>
    <row r="121" spans="1:14" ht="15" customHeight="1" x14ac:dyDescent="0.25">
      <c r="A121" s="6" t="s">
        <v>20</v>
      </c>
      <c r="B121" s="6">
        <f t="shared" si="4"/>
        <v>27</v>
      </c>
      <c r="C121" s="64" t="s">
        <v>37</v>
      </c>
      <c r="D121" s="6">
        <v>1</v>
      </c>
      <c r="E121" s="98">
        <v>1.4999999999999999E-2</v>
      </c>
      <c r="F121" s="8">
        <v>0</v>
      </c>
      <c r="G121" s="98">
        <v>0</v>
      </c>
      <c r="H121" s="8">
        <v>1</v>
      </c>
      <c r="I121" s="98">
        <v>5.0000000000000001E-3</v>
      </c>
      <c r="J121" s="7">
        <v>0</v>
      </c>
      <c r="K121" s="98">
        <v>0</v>
      </c>
      <c r="M121" s="71"/>
      <c r="N121" s="70"/>
    </row>
    <row r="122" spans="1:14" s="5" customFormat="1" ht="15.75" x14ac:dyDescent="0.25">
      <c r="A122" s="6" t="s">
        <v>20</v>
      </c>
      <c r="B122" s="6">
        <f t="shared" si="4"/>
        <v>28</v>
      </c>
      <c r="C122" s="64" t="s">
        <v>67</v>
      </c>
      <c r="D122" s="6">
        <v>2</v>
      </c>
      <c r="E122" s="98">
        <v>0.16200000000000001</v>
      </c>
      <c r="F122" s="7">
        <v>5</v>
      </c>
      <c r="G122" s="98">
        <v>5.7000000000000002E-2</v>
      </c>
      <c r="H122" s="59">
        <f>1+2</f>
        <v>3</v>
      </c>
      <c r="I122" s="98">
        <v>0.61029999999999995</v>
      </c>
      <c r="J122" s="7">
        <v>0</v>
      </c>
      <c r="K122" s="98">
        <v>0</v>
      </c>
      <c r="M122" s="71"/>
      <c r="N122" s="70"/>
    </row>
    <row r="123" spans="1:14" s="5" customFormat="1" ht="15.75" x14ac:dyDescent="0.25">
      <c r="A123" s="6" t="s">
        <v>20</v>
      </c>
      <c r="B123" s="6">
        <f t="shared" si="4"/>
        <v>29</v>
      </c>
      <c r="C123" s="64" t="s">
        <v>89</v>
      </c>
      <c r="D123" s="6">
        <v>1</v>
      </c>
      <c r="E123" s="98">
        <v>8.0000000000000002E-3</v>
      </c>
      <c r="F123" s="7">
        <v>2</v>
      </c>
      <c r="G123" s="98">
        <v>1.6E-2</v>
      </c>
      <c r="H123" s="8">
        <v>0</v>
      </c>
      <c r="I123" s="98">
        <v>0</v>
      </c>
      <c r="J123" s="7">
        <v>0</v>
      </c>
      <c r="K123" s="98">
        <v>0</v>
      </c>
      <c r="M123" s="71"/>
      <c r="N123" s="70"/>
    </row>
    <row r="124" spans="1:14" s="26" customFormat="1" ht="15.75" x14ac:dyDescent="0.25">
      <c r="A124" s="6" t="s">
        <v>20</v>
      </c>
      <c r="B124" s="6">
        <f t="shared" si="4"/>
        <v>30</v>
      </c>
      <c r="C124" s="64" t="s">
        <v>146</v>
      </c>
      <c r="D124" s="6">
        <v>1</v>
      </c>
      <c r="E124" s="98">
        <v>4.4999999999999997E-3</v>
      </c>
      <c r="F124" s="25">
        <v>1</v>
      </c>
      <c r="G124" s="98">
        <v>4.4999999999999997E-3</v>
      </c>
      <c r="H124" s="60">
        <v>1</v>
      </c>
      <c r="I124" s="98">
        <v>5.0000000000000001E-3</v>
      </c>
      <c r="J124" s="7">
        <v>0</v>
      </c>
      <c r="K124" s="98">
        <v>0</v>
      </c>
      <c r="M124" s="71"/>
      <c r="N124" s="70"/>
    </row>
    <row r="125" spans="1:14" s="27" customFormat="1" ht="15.75" x14ac:dyDescent="0.25">
      <c r="A125" s="6" t="s">
        <v>20</v>
      </c>
      <c r="B125" s="6">
        <f t="shared" si="4"/>
        <v>31</v>
      </c>
      <c r="C125" s="64" t="s">
        <v>39</v>
      </c>
      <c r="D125" s="6">
        <v>4</v>
      </c>
      <c r="E125" s="98">
        <v>5.8999999999999997E-2</v>
      </c>
      <c r="F125" s="7">
        <v>4</v>
      </c>
      <c r="G125" s="98">
        <v>9.6000000000000002E-2</v>
      </c>
      <c r="H125" s="7">
        <f>1+1</f>
        <v>2</v>
      </c>
      <c r="I125" s="98">
        <v>1.2999999999999999E-2</v>
      </c>
      <c r="J125" s="7">
        <v>0</v>
      </c>
      <c r="K125" s="98">
        <v>0</v>
      </c>
      <c r="M125" s="71"/>
      <c r="N125" s="70"/>
    </row>
    <row r="126" spans="1:14" s="40" customFormat="1" ht="15.75" x14ac:dyDescent="0.25">
      <c r="A126" s="6" t="s">
        <v>20</v>
      </c>
      <c r="B126" s="6">
        <f t="shared" si="4"/>
        <v>32</v>
      </c>
      <c r="C126" s="64" t="s">
        <v>41</v>
      </c>
      <c r="D126" s="25">
        <v>1</v>
      </c>
      <c r="E126" s="104">
        <v>1.4999999999999999E-2</v>
      </c>
      <c r="F126" s="25">
        <v>1</v>
      </c>
      <c r="G126" s="104">
        <v>1.4999999999999999E-2</v>
      </c>
      <c r="H126" s="60">
        <v>2</v>
      </c>
      <c r="I126" s="104">
        <v>2.3E-2</v>
      </c>
      <c r="J126" s="7">
        <v>0</v>
      </c>
      <c r="K126" s="104">
        <v>0</v>
      </c>
      <c r="M126" s="71"/>
      <c r="N126" s="70"/>
    </row>
    <row r="127" spans="1:14" s="40" customFormat="1" ht="15.75" x14ac:dyDescent="0.25">
      <c r="A127" s="6" t="s">
        <v>20</v>
      </c>
      <c r="B127" s="6">
        <f t="shared" si="4"/>
        <v>33</v>
      </c>
      <c r="C127" s="64" t="s">
        <v>147</v>
      </c>
      <c r="D127" s="25">
        <f>3+2</f>
        <v>5</v>
      </c>
      <c r="E127" s="104">
        <v>6.8000000000000005E-2</v>
      </c>
      <c r="F127" s="25">
        <f>2+2</f>
        <v>4</v>
      </c>
      <c r="G127" s="104">
        <v>0.06</v>
      </c>
      <c r="H127" s="7">
        <v>0</v>
      </c>
      <c r="I127" s="104">
        <v>0</v>
      </c>
      <c r="J127" s="8">
        <v>1</v>
      </c>
      <c r="K127" s="104">
        <v>8.0000000000000002E-3</v>
      </c>
      <c r="M127" s="71"/>
      <c r="N127" s="70"/>
    </row>
    <row r="128" spans="1:14" s="40" customFormat="1" ht="15.75" x14ac:dyDescent="0.25">
      <c r="A128" s="6" t="s">
        <v>20</v>
      </c>
      <c r="B128" s="6">
        <f t="shared" si="4"/>
        <v>34</v>
      </c>
      <c r="C128" s="64" t="s">
        <v>70</v>
      </c>
      <c r="D128" s="6">
        <v>6</v>
      </c>
      <c r="E128" s="100">
        <v>0.08</v>
      </c>
      <c r="F128" s="7">
        <f>6+1</f>
        <v>7</v>
      </c>
      <c r="G128" s="100">
        <v>8.1500000000000003E-2</v>
      </c>
      <c r="H128" s="7">
        <v>3</v>
      </c>
      <c r="I128" s="100">
        <v>3.6899999999999995E-2</v>
      </c>
      <c r="J128" s="7">
        <v>0</v>
      </c>
      <c r="K128" s="100">
        <v>0</v>
      </c>
      <c r="M128" s="72"/>
      <c r="N128" s="70"/>
    </row>
    <row r="129" spans="1:14" s="40" customFormat="1" ht="15.75" x14ac:dyDescent="0.25">
      <c r="A129" s="6" t="s">
        <v>20</v>
      </c>
      <c r="B129" s="6">
        <f t="shared" si="4"/>
        <v>35</v>
      </c>
      <c r="C129" s="64" t="s">
        <v>71</v>
      </c>
      <c r="D129" s="6">
        <v>2</v>
      </c>
      <c r="E129" s="100">
        <v>3.2399999999999998E-2</v>
      </c>
      <c r="F129" s="25">
        <v>3</v>
      </c>
      <c r="G129" s="100">
        <v>5.7000000000000002E-2</v>
      </c>
      <c r="H129" s="7">
        <v>3</v>
      </c>
      <c r="I129" s="100">
        <v>4.3999999999999997E-2</v>
      </c>
      <c r="J129" s="7">
        <v>0</v>
      </c>
      <c r="K129" s="100">
        <v>0</v>
      </c>
      <c r="M129" s="72"/>
      <c r="N129" s="70"/>
    </row>
    <row r="130" spans="1:14" s="39" customFormat="1" ht="15.75" x14ac:dyDescent="0.25">
      <c r="A130" s="6" t="s">
        <v>20</v>
      </c>
      <c r="B130" s="6">
        <f t="shared" si="4"/>
        <v>36</v>
      </c>
      <c r="C130" s="64" t="s">
        <v>148</v>
      </c>
      <c r="D130" s="25">
        <v>1</v>
      </c>
      <c r="E130" s="104">
        <v>9.1999999999999998E-2</v>
      </c>
      <c r="F130" s="25">
        <v>0</v>
      </c>
      <c r="G130" s="104">
        <v>0</v>
      </c>
      <c r="H130" s="7">
        <v>1</v>
      </c>
      <c r="I130" s="104">
        <v>5.0000000000000001E-3</v>
      </c>
      <c r="J130" s="7">
        <v>0</v>
      </c>
      <c r="K130" s="104">
        <v>0</v>
      </c>
      <c r="M130" s="72"/>
      <c r="N130" s="70"/>
    </row>
    <row r="131" spans="1:14" s="33" customFormat="1" ht="15.75" x14ac:dyDescent="0.25">
      <c r="A131" s="6" t="s">
        <v>20</v>
      </c>
      <c r="B131" s="6">
        <f t="shared" si="4"/>
        <v>37</v>
      </c>
      <c r="C131" s="64" t="s">
        <v>149</v>
      </c>
      <c r="D131" s="25">
        <v>1</v>
      </c>
      <c r="E131" s="104">
        <v>0.2</v>
      </c>
      <c r="F131" s="25">
        <v>0</v>
      </c>
      <c r="G131" s="104">
        <v>0</v>
      </c>
      <c r="H131" s="7">
        <v>0</v>
      </c>
      <c r="I131" s="104">
        <v>0</v>
      </c>
      <c r="J131" s="7">
        <v>0</v>
      </c>
      <c r="K131" s="104">
        <v>0</v>
      </c>
      <c r="M131" s="72"/>
      <c r="N131" s="70"/>
    </row>
    <row r="132" spans="1:14" s="48" customFormat="1" ht="15.75" x14ac:dyDescent="0.25">
      <c r="A132" s="6" t="s">
        <v>20</v>
      </c>
      <c r="B132" s="6">
        <f t="shared" si="4"/>
        <v>38</v>
      </c>
      <c r="C132" s="64" t="s">
        <v>150</v>
      </c>
      <c r="D132" s="25">
        <v>1</v>
      </c>
      <c r="E132" s="104">
        <v>1.4999999999999999E-2</v>
      </c>
      <c r="F132" s="25">
        <v>1</v>
      </c>
      <c r="G132" s="104">
        <v>1.4999999999999999E-2</v>
      </c>
      <c r="H132" s="7">
        <v>0</v>
      </c>
      <c r="I132" s="104">
        <v>0</v>
      </c>
      <c r="J132" s="7">
        <v>0</v>
      </c>
      <c r="K132" s="104">
        <v>0</v>
      </c>
      <c r="M132" s="74"/>
      <c r="N132" s="70"/>
    </row>
    <row r="133" spans="1:14" s="48" customFormat="1" ht="15.75" x14ac:dyDescent="0.25">
      <c r="A133" s="6" t="s">
        <v>20</v>
      </c>
      <c r="B133" s="6">
        <f t="shared" si="4"/>
        <v>39</v>
      </c>
      <c r="C133" s="64" t="s">
        <v>111</v>
      </c>
      <c r="D133" s="25">
        <v>1</v>
      </c>
      <c r="E133" s="104">
        <v>0.31</v>
      </c>
      <c r="F133" s="25">
        <v>0</v>
      </c>
      <c r="G133" s="104">
        <v>0</v>
      </c>
      <c r="H133" s="7">
        <v>2</v>
      </c>
      <c r="I133" s="104">
        <v>5.6299999999999996E-2</v>
      </c>
      <c r="J133" s="7">
        <v>0</v>
      </c>
      <c r="K133" s="104">
        <v>0</v>
      </c>
      <c r="M133" s="74"/>
      <c r="N133" s="70"/>
    </row>
    <row r="134" spans="1:14" s="48" customFormat="1" ht="15.75" x14ac:dyDescent="0.25">
      <c r="A134" s="6" t="s">
        <v>20</v>
      </c>
      <c r="B134" s="6">
        <f t="shared" si="4"/>
        <v>40</v>
      </c>
      <c r="C134" s="64" t="s">
        <v>151</v>
      </c>
      <c r="D134" s="25">
        <f>1+3</f>
        <v>4</v>
      </c>
      <c r="E134" s="104">
        <v>6.8000000000000005E-2</v>
      </c>
      <c r="F134" s="25">
        <f>1+4</f>
        <v>5</v>
      </c>
      <c r="G134" s="104">
        <v>6.2E-2</v>
      </c>
      <c r="H134" s="7">
        <v>0</v>
      </c>
      <c r="I134" s="104">
        <v>0</v>
      </c>
      <c r="J134" s="7">
        <v>0</v>
      </c>
      <c r="K134" s="104">
        <v>0</v>
      </c>
      <c r="M134" s="74"/>
      <c r="N134" s="70"/>
    </row>
    <row r="135" spans="1:14" s="49" customFormat="1" ht="15.75" x14ac:dyDescent="0.25">
      <c r="A135" s="6" t="s">
        <v>20</v>
      </c>
      <c r="B135" s="6">
        <f t="shared" si="4"/>
        <v>41</v>
      </c>
      <c r="C135" s="64" t="s">
        <v>22</v>
      </c>
      <c r="D135" s="25">
        <v>2</v>
      </c>
      <c r="E135" s="104">
        <v>1.7150000000000001</v>
      </c>
      <c r="F135" s="25">
        <v>1</v>
      </c>
      <c r="G135" s="104">
        <v>6.0000000000000001E-3</v>
      </c>
      <c r="H135" s="7">
        <v>1</v>
      </c>
      <c r="I135" s="104">
        <v>1.4999999999999999E-2</v>
      </c>
      <c r="J135" s="7">
        <v>0</v>
      </c>
      <c r="K135" s="104">
        <v>0</v>
      </c>
      <c r="M135" s="74"/>
      <c r="N135" s="70"/>
    </row>
    <row r="136" spans="1:14" s="49" customFormat="1" ht="15.75" x14ac:dyDescent="0.25">
      <c r="A136" s="6" t="s">
        <v>20</v>
      </c>
      <c r="B136" s="6">
        <f t="shared" si="4"/>
        <v>42</v>
      </c>
      <c r="C136" s="64" t="s">
        <v>43</v>
      </c>
      <c r="D136" s="25">
        <v>2</v>
      </c>
      <c r="E136" s="104">
        <v>0.27400000000000002</v>
      </c>
      <c r="F136" s="25">
        <v>3</v>
      </c>
      <c r="G136" s="104">
        <v>0.1731</v>
      </c>
      <c r="H136" s="25">
        <v>1</v>
      </c>
      <c r="I136" s="104">
        <v>7.0000000000000001E-3</v>
      </c>
      <c r="J136" s="7">
        <v>0</v>
      </c>
      <c r="K136" s="104">
        <v>0</v>
      </c>
      <c r="M136" s="73"/>
      <c r="N136" s="70"/>
    </row>
    <row r="137" spans="1:14" s="56" customFormat="1" ht="15.75" x14ac:dyDescent="0.25">
      <c r="A137" s="6" t="s">
        <v>20</v>
      </c>
      <c r="B137" s="6">
        <f t="shared" si="4"/>
        <v>43</v>
      </c>
      <c r="C137" s="64" t="s">
        <v>110</v>
      </c>
      <c r="D137" s="25">
        <f>14+1</f>
        <v>15</v>
      </c>
      <c r="E137" s="104">
        <f>0.881+0.1014</f>
        <v>0.98240000000000005</v>
      </c>
      <c r="F137" s="25">
        <f>1+14</f>
        <v>15</v>
      </c>
      <c r="G137" s="104">
        <v>0.66120000000000001</v>
      </c>
      <c r="H137" s="7">
        <v>22</v>
      </c>
      <c r="I137" s="104">
        <v>0.33839999999999998</v>
      </c>
      <c r="J137" s="7">
        <v>0</v>
      </c>
      <c r="K137" s="104">
        <v>0</v>
      </c>
      <c r="M137" s="74"/>
      <c r="N137" s="70"/>
    </row>
    <row r="138" spans="1:14" s="56" customFormat="1" ht="15.75" x14ac:dyDescent="0.25">
      <c r="A138" s="6" t="s">
        <v>20</v>
      </c>
      <c r="B138" s="6">
        <f t="shared" si="4"/>
        <v>44</v>
      </c>
      <c r="C138" s="64" t="s">
        <v>152</v>
      </c>
      <c r="D138" s="25">
        <v>1</v>
      </c>
      <c r="E138" s="102">
        <v>0.06</v>
      </c>
      <c r="F138" s="25">
        <v>0</v>
      </c>
      <c r="G138" s="102">
        <v>0</v>
      </c>
      <c r="H138" s="7">
        <v>0</v>
      </c>
      <c r="I138" s="102">
        <v>0</v>
      </c>
      <c r="J138" s="7">
        <v>0</v>
      </c>
      <c r="K138" s="102">
        <v>0</v>
      </c>
      <c r="M138" s="74"/>
      <c r="N138" s="70"/>
    </row>
    <row r="139" spans="1:14" s="56" customFormat="1" ht="15.75" x14ac:dyDescent="0.25">
      <c r="A139" s="6" t="s">
        <v>20</v>
      </c>
      <c r="B139" s="6">
        <f t="shared" si="4"/>
        <v>45</v>
      </c>
      <c r="C139" s="64" t="s">
        <v>44</v>
      </c>
      <c r="D139" s="25">
        <f>1+1</f>
        <v>2</v>
      </c>
      <c r="E139" s="104">
        <v>4.2999999999999997E-2</v>
      </c>
      <c r="F139" s="25">
        <v>3</v>
      </c>
      <c r="G139" s="104">
        <v>3.9E-2</v>
      </c>
      <c r="H139" s="7">
        <v>0</v>
      </c>
      <c r="I139" s="104">
        <v>0</v>
      </c>
      <c r="J139" s="7">
        <v>0</v>
      </c>
      <c r="K139" s="104">
        <v>0</v>
      </c>
      <c r="M139" s="74"/>
      <c r="N139" s="70"/>
    </row>
    <row r="140" spans="1:14" s="56" customFormat="1" ht="15.75" x14ac:dyDescent="0.25">
      <c r="A140" s="6" t="s">
        <v>20</v>
      </c>
      <c r="B140" s="6">
        <f t="shared" si="4"/>
        <v>46</v>
      </c>
      <c r="C140" s="64" t="s">
        <v>72</v>
      </c>
      <c r="D140" s="25">
        <v>1</v>
      </c>
      <c r="E140" s="104">
        <v>1.8</v>
      </c>
      <c r="F140" s="25">
        <f>1+1</f>
        <v>2</v>
      </c>
      <c r="G140" s="104">
        <v>1.6E-2</v>
      </c>
      <c r="H140" s="7">
        <v>9</v>
      </c>
      <c r="I140" s="104">
        <v>0.61</v>
      </c>
      <c r="J140" s="7">
        <v>0</v>
      </c>
      <c r="K140" s="104">
        <v>0</v>
      </c>
      <c r="M140" s="74"/>
      <c r="N140" s="70"/>
    </row>
    <row r="141" spans="1:14" s="56" customFormat="1" ht="15.75" x14ac:dyDescent="0.25">
      <c r="A141" s="6" t="s">
        <v>20</v>
      </c>
      <c r="B141" s="6">
        <f t="shared" si="4"/>
        <v>47</v>
      </c>
      <c r="C141" s="64" t="s">
        <v>46</v>
      </c>
      <c r="D141" s="25">
        <v>3</v>
      </c>
      <c r="E141" s="104">
        <v>0.26512999999999998</v>
      </c>
      <c r="F141" s="25">
        <v>8</v>
      </c>
      <c r="G141" s="104">
        <v>0.28112999999999999</v>
      </c>
      <c r="H141" s="7">
        <v>0</v>
      </c>
      <c r="I141" s="104">
        <v>0</v>
      </c>
      <c r="J141" s="7">
        <v>1</v>
      </c>
      <c r="K141" s="104">
        <v>0.16</v>
      </c>
      <c r="M141" s="74"/>
      <c r="N141" s="70"/>
    </row>
    <row r="142" spans="1:14" s="56" customFormat="1" ht="15.75" x14ac:dyDescent="0.25">
      <c r="A142" s="6" t="s">
        <v>20</v>
      </c>
      <c r="B142" s="6">
        <f t="shared" si="4"/>
        <v>48</v>
      </c>
      <c r="C142" s="64" t="s">
        <v>47</v>
      </c>
      <c r="D142" s="25">
        <v>2</v>
      </c>
      <c r="E142" s="104">
        <v>1.7000000000000001E-2</v>
      </c>
      <c r="F142" s="25">
        <v>6</v>
      </c>
      <c r="G142" s="104">
        <v>0.2</v>
      </c>
      <c r="H142" s="7">
        <v>3</v>
      </c>
      <c r="I142" s="104">
        <v>0.04</v>
      </c>
      <c r="J142" s="7">
        <v>0</v>
      </c>
      <c r="K142" s="104">
        <v>0</v>
      </c>
      <c r="M142" s="74"/>
      <c r="N142" s="70"/>
    </row>
    <row r="143" spans="1:14" s="56" customFormat="1" ht="15.75" x14ac:dyDescent="0.25">
      <c r="A143" s="6" t="s">
        <v>20</v>
      </c>
      <c r="B143" s="6">
        <f t="shared" si="4"/>
        <v>49</v>
      </c>
      <c r="C143" s="64" t="s">
        <v>118</v>
      </c>
      <c r="D143" s="25">
        <v>0</v>
      </c>
      <c r="E143" s="104">
        <v>0</v>
      </c>
      <c r="F143" s="25">
        <f>1+2+1</f>
        <v>4</v>
      </c>
      <c r="G143" s="104">
        <v>0.57499999999999996</v>
      </c>
      <c r="H143" s="7">
        <v>4</v>
      </c>
      <c r="I143" s="104">
        <v>0.19190000000000002</v>
      </c>
      <c r="J143" s="7">
        <v>0</v>
      </c>
      <c r="K143" s="104">
        <v>0</v>
      </c>
      <c r="M143" s="74"/>
      <c r="N143" s="70"/>
    </row>
    <row r="144" spans="1:14" s="56" customFormat="1" ht="15.75" x14ac:dyDescent="0.25">
      <c r="A144" s="6" t="s">
        <v>20</v>
      </c>
      <c r="B144" s="6">
        <f t="shared" si="4"/>
        <v>50</v>
      </c>
      <c r="C144" s="64" t="s">
        <v>65</v>
      </c>
      <c r="D144" s="25">
        <v>0</v>
      </c>
      <c r="E144" s="104">
        <v>0</v>
      </c>
      <c r="F144" s="25">
        <v>1</v>
      </c>
      <c r="G144" s="104">
        <v>8.0000000000000002E-3</v>
      </c>
      <c r="H144" s="7">
        <v>0</v>
      </c>
      <c r="I144" s="104">
        <v>0</v>
      </c>
      <c r="J144" s="7">
        <v>0</v>
      </c>
      <c r="K144" s="104">
        <v>0</v>
      </c>
      <c r="M144" s="72"/>
      <c r="N144" s="70"/>
    </row>
    <row r="145" spans="1:14" s="56" customFormat="1" ht="15.75" x14ac:dyDescent="0.25">
      <c r="A145" s="6" t="s">
        <v>20</v>
      </c>
      <c r="B145" s="6">
        <f t="shared" si="4"/>
        <v>51</v>
      </c>
      <c r="C145" s="64" t="s">
        <v>32</v>
      </c>
      <c r="D145" s="25">
        <v>0</v>
      </c>
      <c r="E145" s="104">
        <v>0</v>
      </c>
      <c r="F145" s="69">
        <v>1</v>
      </c>
      <c r="G145" s="104">
        <v>4.4999999999999997E-3</v>
      </c>
      <c r="H145" s="7">
        <v>0</v>
      </c>
      <c r="I145" s="104">
        <v>0</v>
      </c>
      <c r="J145" s="7">
        <v>0</v>
      </c>
      <c r="K145" s="104">
        <v>0</v>
      </c>
      <c r="M145" s="72"/>
      <c r="N145" s="70"/>
    </row>
    <row r="146" spans="1:14" s="56" customFormat="1" ht="15.75" x14ac:dyDescent="0.25">
      <c r="A146" s="6" t="s">
        <v>20</v>
      </c>
      <c r="B146" s="6">
        <f t="shared" si="4"/>
        <v>52</v>
      </c>
      <c r="C146" s="64" t="s">
        <v>68</v>
      </c>
      <c r="D146" s="25">
        <v>0</v>
      </c>
      <c r="E146" s="104">
        <v>0</v>
      </c>
      <c r="F146" s="25">
        <v>1</v>
      </c>
      <c r="G146" s="104">
        <v>1.4999999999999999E-2</v>
      </c>
      <c r="H146" s="7">
        <v>0</v>
      </c>
      <c r="I146" s="104">
        <v>0</v>
      </c>
      <c r="J146" s="7">
        <v>0</v>
      </c>
      <c r="K146" s="104">
        <v>0</v>
      </c>
      <c r="M146" s="72"/>
      <c r="N146" s="70"/>
    </row>
    <row r="147" spans="1:14" s="56" customFormat="1" ht="15.75" x14ac:dyDescent="0.25">
      <c r="A147" s="6" t="s">
        <v>20</v>
      </c>
      <c r="B147" s="6">
        <f t="shared" si="4"/>
        <v>53</v>
      </c>
      <c r="C147" s="64" t="s">
        <v>119</v>
      </c>
      <c r="D147" s="25">
        <v>0</v>
      </c>
      <c r="E147" s="104">
        <v>0</v>
      </c>
      <c r="F147" s="69">
        <v>1</v>
      </c>
      <c r="G147" s="104">
        <v>0.01</v>
      </c>
      <c r="H147" s="7">
        <v>0</v>
      </c>
      <c r="I147" s="104">
        <v>0</v>
      </c>
      <c r="J147" s="7">
        <v>0</v>
      </c>
      <c r="K147" s="104">
        <v>0</v>
      </c>
      <c r="M147" s="72"/>
      <c r="N147" s="70"/>
    </row>
    <row r="148" spans="1:14" s="56" customFormat="1" ht="15.75" x14ac:dyDescent="0.25">
      <c r="A148" s="6" t="s">
        <v>20</v>
      </c>
      <c r="B148" s="6">
        <f t="shared" si="4"/>
        <v>54</v>
      </c>
      <c r="C148" s="64" t="s">
        <v>69</v>
      </c>
      <c r="D148" s="25">
        <v>0</v>
      </c>
      <c r="E148" s="104">
        <v>0</v>
      </c>
      <c r="F148" s="69">
        <v>1</v>
      </c>
      <c r="G148" s="104">
        <v>4.1299999999999996E-2</v>
      </c>
      <c r="H148" s="7">
        <v>0</v>
      </c>
      <c r="I148" s="104">
        <v>0</v>
      </c>
      <c r="J148" s="7">
        <v>0</v>
      </c>
      <c r="K148" s="104">
        <v>0</v>
      </c>
      <c r="M148" s="72"/>
      <c r="N148" s="70"/>
    </row>
    <row r="149" spans="1:14" s="56" customFormat="1" ht="15.75" x14ac:dyDescent="0.25">
      <c r="A149" s="6" t="s">
        <v>20</v>
      </c>
      <c r="B149" s="6">
        <f t="shared" si="4"/>
        <v>55</v>
      </c>
      <c r="C149" s="64" t="s">
        <v>42</v>
      </c>
      <c r="D149" s="25">
        <v>0</v>
      </c>
      <c r="E149" s="104">
        <v>0</v>
      </c>
      <c r="F149" s="69">
        <v>2</v>
      </c>
      <c r="G149" s="104">
        <v>0.03</v>
      </c>
      <c r="H149" s="25">
        <v>1</v>
      </c>
      <c r="I149" s="104">
        <v>1.4999999999999999E-2</v>
      </c>
      <c r="J149" s="7">
        <v>0</v>
      </c>
      <c r="K149" s="104">
        <v>0</v>
      </c>
      <c r="M149" s="74"/>
      <c r="N149" s="70"/>
    </row>
    <row r="150" spans="1:14" s="56" customFormat="1" ht="15.75" x14ac:dyDescent="0.25">
      <c r="A150" s="6" t="s">
        <v>20</v>
      </c>
      <c r="B150" s="6">
        <f>B149+1</f>
        <v>56</v>
      </c>
      <c r="C150" s="64" t="s">
        <v>33</v>
      </c>
      <c r="D150" s="25">
        <v>0</v>
      </c>
      <c r="E150" s="104">
        <v>0</v>
      </c>
      <c r="F150" s="69">
        <v>0</v>
      </c>
      <c r="G150" s="104">
        <v>0</v>
      </c>
      <c r="H150" s="25">
        <v>4</v>
      </c>
      <c r="I150" s="104">
        <v>3.3399999999999999E-2</v>
      </c>
      <c r="J150" s="7">
        <v>0</v>
      </c>
      <c r="K150" s="104">
        <v>0</v>
      </c>
      <c r="M150" s="74"/>
      <c r="N150" s="70"/>
    </row>
    <row r="151" spans="1:14" s="75" customFormat="1" ht="15.75" x14ac:dyDescent="0.25">
      <c r="A151" s="6" t="s">
        <v>20</v>
      </c>
      <c r="B151" s="6">
        <f t="shared" si="4"/>
        <v>57</v>
      </c>
      <c r="C151" s="64" t="s">
        <v>164</v>
      </c>
      <c r="D151" s="25">
        <v>0</v>
      </c>
      <c r="E151" s="104">
        <v>0</v>
      </c>
      <c r="F151" s="69">
        <v>0</v>
      </c>
      <c r="G151" s="104">
        <v>0</v>
      </c>
      <c r="H151" s="25">
        <v>2</v>
      </c>
      <c r="I151" s="104">
        <v>1.7999999999999999E-2</v>
      </c>
      <c r="J151" s="7">
        <v>0</v>
      </c>
      <c r="K151" s="104">
        <v>0</v>
      </c>
      <c r="M151" s="74"/>
      <c r="N151" s="70"/>
    </row>
    <row r="152" spans="1:14" s="75" customFormat="1" ht="15.75" x14ac:dyDescent="0.25">
      <c r="A152" s="6" t="s">
        <v>20</v>
      </c>
      <c r="B152" s="6">
        <f t="shared" si="4"/>
        <v>58</v>
      </c>
      <c r="C152" s="64" t="s">
        <v>165</v>
      </c>
      <c r="D152" s="25">
        <v>0</v>
      </c>
      <c r="E152" s="104">
        <v>0</v>
      </c>
      <c r="F152" s="69">
        <v>0</v>
      </c>
      <c r="G152" s="104">
        <v>0</v>
      </c>
      <c r="H152" s="25">
        <v>1</v>
      </c>
      <c r="I152" s="104">
        <v>2.1999999999999999E-2</v>
      </c>
      <c r="J152" s="7">
        <v>0</v>
      </c>
      <c r="K152" s="104">
        <v>0</v>
      </c>
      <c r="M152" s="74"/>
      <c r="N152" s="70"/>
    </row>
    <row r="153" spans="1:14" s="75" customFormat="1" ht="15.75" x14ac:dyDescent="0.25">
      <c r="A153" s="6" t="s">
        <v>20</v>
      </c>
      <c r="B153" s="6">
        <f>B152+1</f>
        <v>59</v>
      </c>
      <c r="C153" s="64" t="s">
        <v>40</v>
      </c>
      <c r="D153" s="25">
        <v>0</v>
      </c>
      <c r="E153" s="104">
        <v>0</v>
      </c>
      <c r="F153" s="69">
        <v>0</v>
      </c>
      <c r="G153" s="104">
        <v>0</v>
      </c>
      <c r="H153" s="25">
        <v>1</v>
      </c>
      <c r="I153" s="104">
        <v>1.4999999999999999E-2</v>
      </c>
      <c r="J153" s="7">
        <v>0</v>
      </c>
      <c r="K153" s="104">
        <v>0</v>
      </c>
      <c r="M153" s="74"/>
      <c r="N153" s="70"/>
    </row>
    <row r="154" spans="1:14" s="75" customFormat="1" ht="15.75" x14ac:dyDescent="0.25">
      <c r="A154" s="6" t="s">
        <v>20</v>
      </c>
      <c r="B154" s="6">
        <f t="shared" ref="B154:B155" si="5">B153+1</f>
        <v>60</v>
      </c>
      <c r="C154" s="64" t="s">
        <v>166</v>
      </c>
      <c r="D154" s="25">
        <v>0</v>
      </c>
      <c r="E154" s="104">
        <v>0</v>
      </c>
      <c r="F154" s="69">
        <v>0</v>
      </c>
      <c r="G154" s="104">
        <v>0</v>
      </c>
      <c r="H154" s="25">
        <v>2</v>
      </c>
      <c r="I154" s="104">
        <v>0.04</v>
      </c>
      <c r="J154" s="7">
        <v>0</v>
      </c>
      <c r="K154" s="104">
        <v>0</v>
      </c>
      <c r="M154" s="74"/>
      <c r="N154" s="70"/>
    </row>
    <row r="155" spans="1:14" s="75" customFormat="1" ht="15.75" x14ac:dyDescent="0.25">
      <c r="A155" s="6" t="s">
        <v>20</v>
      </c>
      <c r="B155" s="6">
        <f t="shared" si="5"/>
        <v>61</v>
      </c>
      <c r="C155" s="64" t="s">
        <v>167</v>
      </c>
      <c r="D155" s="25">
        <v>0</v>
      </c>
      <c r="E155" s="104">
        <v>0</v>
      </c>
      <c r="F155" s="69">
        <v>0</v>
      </c>
      <c r="G155" s="104">
        <v>0</v>
      </c>
      <c r="H155" s="25">
        <v>1</v>
      </c>
      <c r="I155" s="104">
        <v>1.4E-2</v>
      </c>
      <c r="J155" s="7">
        <v>1</v>
      </c>
      <c r="K155" s="104">
        <v>1.4999999999999999E-2</v>
      </c>
      <c r="M155" s="74"/>
      <c r="N155" s="70"/>
    </row>
    <row r="156" spans="1:14" s="4" customFormat="1" x14ac:dyDescent="0.25">
      <c r="A156" s="1"/>
      <c r="B156" s="1"/>
      <c r="C156" s="1"/>
      <c r="D156" s="1"/>
      <c r="E156" s="34"/>
      <c r="F156" s="22"/>
      <c r="G156" s="46"/>
      <c r="H156" s="23"/>
      <c r="I156" s="51"/>
      <c r="J156" s="22"/>
      <c r="K156" s="36"/>
    </row>
    <row r="157" spans="1:14" x14ac:dyDescent="0.25">
      <c r="F157" s="24"/>
      <c r="G157" s="30"/>
      <c r="H157" s="24"/>
      <c r="I157" s="52"/>
      <c r="J157" s="24"/>
      <c r="K157" s="30"/>
    </row>
    <row r="158" spans="1:14" x14ac:dyDescent="0.25">
      <c r="F158" s="24"/>
      <c r="G158" s="30"/>
      <c r="H158" s="24"/>
      <c r="I158" s="52"/>
      <c r="J158" s="24"/>
      <c r="K158" s="30"/>
    </row>
    <row r="159" spans="1:14" x14ac:dyDescent="0.25">
      <c r="F159" s="24"/>
      <c r="G159" s="30"/>
      <c r="H159" s="24"/>
      <c r="I159" s="52"/>
      <c r="J159" s="24"/>
      <c r="K159" s="30"/>
    </row>
    <row r="160" spans="1:14" x14ac:dyDescent="0.25">
      <c r="F160" s="24"/>
      <c r="G160" s="30"/>
      <c r="H160" s="24"/>
      <c r="I160" s="52"/>
      <c r="J160" s="24"/>
      <c r="K160" s="30"/>
    </row>
    <row r="161" spans="3:11" x14ac:dyDescent="0.25">
      <c r="F161" s="24"/>
      <c r="G161" s="47"/>
      <c r="H161" s="24"/>
      <c r="I161" s="53"/>
      <c r="J161" s="24"/>
      <c r="K161" s="30"/>
    </row>
    <row r="162" spans="3:11" x14ac:dyDescent="0.25">
      <c r="C162" s="19"/>
      <c r="F162" s="24"/>
      <c r="G162" s="30"/>
      <c r="H162" s="24"/>
      <c r="I162" s="52"/>
      <c r="J162" s="24"/>
      <c r="K162" s="30"/>
    </row>
    <row r="163" spans="3:11" x14ac:dyDescent="0.25">
      <c r="C163" s="19"/>
      <c r="F163" s="24"/>
      <c r="G163" s="30"/>
      <c r="H163" s="24"/>
      <c r="I163" s="52"/>
      <c r="J163" s="24"/>
      <c r="K163" s="30"/>
    </row>
    <row r="164" spans="3:11" x14ac:dyDescent="0.25">
      <c r="C164" s="19"/>
      <c r="F164" s="55"/>
      <c r="G164" s="30"/>
      <c r="H164" s="24"/>
      <c r="I164" s="52"/>
      <c r="J164" s="24"/>
      <c r="K164" s="30"/>
    </row>
    <row r="165" spans="3:11" x14ac:dyDescent="0.25">
      <c r="C165" s="19"/>
      <c r="F165" s="24"/>
      <c r="G165" s="30"/>
      <c r="H165" s="24"/>
      <c r="I165" s="52"/>
      <c r="J165" s="24"/>
      <c r="K165" s="30"/>
    </row>
    <row r="166" spans="3:11" x14ac:dyDescent="0.25">
      <c r="C166" s="19"/>
      <c r="F166" s="24"/>
      <c r="G166" s="30"/>
      <c r="H166" s="24"/>
      <c r="I166" s="52"/>
      <c r="J166" s="24"/>
      <c r="K166" s="30"/>
    </row>
    <row r="167" spans="3:11" x14ac:dyDescent="0.25">
      <c r="C167" s="19"/>
      <c r="F167" s="24"/>
      <c r="G167" s="30"/>
      <c r="H167" s="24"/>
      <c r="I167" s="52"/>
      <c r="J167" s="24"/>
      <c r="K167" s="30"/>
    </row>
    <row r="168" spans="3:11" x14ac:dyDescent="0.25">
      <c r="F168" s="24"/>
      <c r="G168" s="30"/>
      <c r="H168" s="24"/>
      <c r="I168" s="52"/>
      <c r="J168" s="24"/>
      <c r="K168" s="30"/>
    </row>
  </sheetData>
  <mergeCells count="8">
    <mergeCell ref="J4:K5"/>
    <mergeCell ref="H1:K1"/>
    <mergeCell ref="A4:A6"/>
    <mergeCell ref="C4:C6"/>
    <mergeCell ref="D4:E5"/>
    <mergeCell ref="F4:G5"/>
    <mergeCell ref="H4:I5"/>
    <mergeCell ref="B4:B6"/>
  </mergeCells>
  <conditionalFormatting sqref="C145 C70:C71 C60 C139:C140 C84:C112 C74:C81 C8 C62:C67 C115:C137 C10:C57">
    <cfRule type="duplicateValues" dxfId="3" priority="8"/>
  </conditionalFormatting>
  <conditionalFormatting sqref="C1:C3 C7:C1048576">
    <cfRule type="duplicateValues" dxfId="2" priority="1"/>
  </conditionalFormatting>
  <pageMargins left="0.70866141732283472" right="0.15748031496062992" top="0.31496062992125984" bottom="0.27559055118110237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05"/>
  <sheetViews>
    <sheetView zoomScale="85" zoomScaleNormal="85" workbookViewId="0">
      <pane ySplit="3" topLeftCell="A316" activePane="bottomLeft" state="frozen"/>
      <selection pane="bottomLeft" activeCell="E404" activeCellId="21" sqref="E361 E362 E363 E364 E365 E366 E367 E368 E369 E372 E376 E378 E380 E382 E383 E386 E393 E394 E397 E399 E401 E404"/>
    </sheetView>
  </sheetViews>
  <sheetFormatPr defaultRowHeight="15.75" x14ac:dyDescent="0.25"/>
  <cols>
    <col min="1" max="1" width="19.42578125" style="20" customWidth="1"/>
    <col min="2" max="2" width="7.140625" style="20" customWidth="1"/>
    <col min="3" max="3" width="22.28515625" style="57" customWidth="1"/>
    <col min="4" max="4" width="20.140625" style="20" customWidth="1"/>
    <col min="5" max="5" width="19.140625" style="20" customWidth="1"/>
    <col min="6" max="6" width="22" style="20" customWidth="1"/>
    <col min="7" max="7" width="25.85546875" style="20" customWidth="1"/>
    <col min="8" max="8" width="37.85546875" style="21" customWidth="1"/>
    <col min="9" max="16384" width="9.140625" style="20"/>
  </cols>
  <sheetData>
    <row r="1" spans="1:8" ht="30" customHeight="1" thickBot="1" x14ac:dyDescent="0.25">
      <c r="A1" s="76"/>
      <c r="B1" s="80" t="s">
        <v>136</v>
      </c>
      <c r="C1" s="80"/>
      <c r="D1" s="81"/>
      <c r="E1" s="80"/>
      <c r="F1" s="82"/>
      <c r="G1" s="83"/>
      <c r="H1" s="84" t="s">
        <v>19</v>
      </c>
    </row>
    <row r="2" spans="1:8" ht="67.5" customHeight="1" thickBot="1" x14ac:dyDescent="0.3">
      <c r="A2" s="77" t="s">
        <v>0</v>
      </c>
      <c r="B2" s="78" t="s">
        <v>1</v>
      </c>
      <c r="C2" s="78" t="s">
        <v>9</v>
      </c>
      <c r="D2" s="78" t="s">
        <v>10</v>
      </c>
      <c r="E2" s="78" t="s">
        <v>11</v>
      </c>
      <c r="F2" s="78" t="s">
        <v>12</v>
      </c>
      <c r="G2" s="78" t="s">
        <v>13</v>
      </c>
      <c r="H2" s="79" t="s">
        <v>21</v>
      </c>
    </row>
    <row r="3" spans="1:8" s="57" customFormat="1" ht="17.25" customHeight="1" x14ac:dyDescent="0.25">
      <c r="A3" s="85"/>
      <c r="B3" s="86">
        <v>1</v>
      </c>
      <c r="C3" s="85">
        <v>2</v>
      </c>
      <c r="D3" s="86">
        <v>3</v>
      </c>
      <c r="E3" s="86">
        <v>4</v>
      </c>
      <c r="F3" s="86">
        <v>5</v>
      </c>
      <c r="G3" s="86">
        <v>6</v>
      </c>
      <c r="H3" s="87">
        <v>7</v>
      </c>
    </row>
    <row r="4" spans="1:8" s="57" customFormat="1" ht="20.100000000000001" customHeight="1" x14ac:dyDescent="0.25">
      <c r="A4" s="85" t="s">
        <v>20</v>
      </c>
      <c r="B4" s="85">
        <v>1</v>
      </c>
      <c r="C4" s="92">
        <v>40732972</v>
      </c>
      <c r="D4" s="89">
        <v>41527</v>
      </c>
      <c r="E4" s="92" t="s">
        <v>196</v>
      </c>
      <c r="F4" s="90">
        <v>6000</v>
      </c>
      <c r="G4" s="91">
        <v>3297981.04</v>
      </c>
      <c r="H4" s="88" t="s">
        <v>29</v>
      </c>
    </row>
    <row r="5" spans="1:8" s="57" customFormat="1" ht="20.100000000000001" customHeight="1" x14ac:dyDescent="0.25">
      <c r="A5" s="85" t="s">
        <v>20</v>
      </c>
      <c r="B5" s="85">
        <v>2</v>
      </c>
      <c r="C5" s="92">
        <v>40755795</v>
      </c>
      <c r="D5" s="89">
        <v>41536</v>
      </c>
      <c r="E5" s="92" t="s">
        <v>198</v>
      </c>
      <c r="F5" s="90">
        <v>7</v>
      </c>
      <c r="G5" s="91">
        <v>466.1</v>
      </c>
      <c r="H5" s="88" t="s">
        <v>109</v>
      </c>
    </row>
    <row r="6" spans="1:8" s="57" customFormat="1" ht="20.100000000000001" customHeight="1" x14ac:dyDescent="0.25">
      <c r="A6" s="85" t="s">
        <v>20</v>
      </c>
      <c r="B6" s="85">
        <v>3</v>
      </c>
      <c r="C6" s="92">
        <v>40768117</v>
      </c>
      <c r="D6" s="89">
        <v>41529</v>
      </c>
      <c r="E6" s="92" t="s">
        <v>198</v>
      </c>
      <c r="F6" s="90">
        <v>10</v>
      </c>
      <c r="G6" s="91">
        <v>466.1</v>
      </c>
      <c r="H6" s="88" t="s">
        <v>45</v>
      </c>
    </row>
    <row r="7" spans="1:8" s="57" customFormat="1" ht="20.100000000000001" customHeight="1" x14ac:dyDescent="0.25">
      <c r="A7" s="85" t="s">
        <v>20</v>
      </c>
      <c r="B7" s="85">
        <v>4</v>
      </c>
      <c r="C7" s="92">
        <v>40771632</v>
      </c>
      <c r="D7" s="89">
        <v>41527</v>
      </c>
      <c r="E7" s="92" t="s">
        <v>197</v>
      </c>
      <c r="F7" s="90">
        <v>540</v>
      </c>
      <c r="G7" s="91">
        <v>56533.53</v>
      </c>
      <c r="H7" s="88" t="s">
        <v>38</v>
      </c>
    </row>
    <row r="8" spans="1:8" s="57" customFormat="1" ht="20.100000000000001" customHeight="1" x14ac:dyDescent="0.25">
      <c r="A8" s="85" t="s">
        <v>20</v>
      </c>
      <c r="B8" s="85">
        <v>5</v>
      </c>
      <c r="C8" s="92">
        <v>40769553</v>
      </c>
      <c r="D8" s="89">
        <v>41540</v>
      </c>
      <c r="E8" s="92" t="s">
        <v>198</v>
      </c>
      <c r="F8" s="90">
        <v>15</v>
      </c>
      <c r="G8" s="91">
        <v>466.1</v>
      </c>
      <c r="H8" s="88" t="s">
        <v>24</v>
      </c>
    </row>
    <row r="9" spans="1:8" s="57" customFormat="1" ht="20.100000000000001" customHeight="1" x14ac:dyDescent="0.25">
      <c r="A9" s="85" t="s">
        <v>20</v>
      </c>
      <c r="B9" s="85">
        <v>6</v>
      </c>
      <c r="C9" s="92">
        <v>40771938</v>
      </c>
      <c r="D9" s="89">
        <v>41535</v>
      </c>
      <c r="E9" s="92" t="s">
        <v>198</v>
      </c>
      <c r="F9" s="90">
        <v>14.700000000000001</v>
      </c>
      <c r="G9" s="91">
        <v>466.1</v>
      </c>
      <c r="H9" s="88" t="s">
        <v>80</v>
      </c>
    </row>
    <row r="10" spans="1:8" s="57" customFormat="1" ht="20.100000000000001" customHeight="1" x14ac:dyDescent="0.25">
      <c r="A10" s="85" t="s">
        <v>20</v>
      </c>
      <c r="B10" s="85">
        <v>7</v>
      </c>
      <c r="C10" s="92">
        <v>40771379</v>
      </c>
      <c r="D10" s="89">
        <v>41528</v>
      </c>
      <c r="E10" s="92" t="s">
        <v>198</v>
      </c>
      <c r="F10" s="90">
        <v>8</v>
      </c>
      <c r="G10" s="91">
        <v>466.1</v>
      </c>
      <c r="H10" s="88" t="s">
        <v>54</v>
      </c>
    </row>
    <row r="11" spans="1:8" s="57" customFormat="1" ht="20.100000000000001" customHeight="1" x14ac:dyDescent="0.25">
      <c r="A11" s="85" t="s">
        <v>20</v>
      </c>
      <c r="B11" s="85">
        <v>8</v>
      </c>
      <c r="C11" s="92">
        <v>40780635</v>
      </c>
      <c r="D11" s="89">
        <v>41527</v>
      </c>
      <c r="E11" s="92" t="s">
        <v>198</v>
      </c>
      <c r="F11" s="90">
        <v>10.5</v>
      </c>
      <c r="G11" s="91">
        <v>466.1</v>
      </c>
      <c r="H11" s="88" t="s">
        <v>59</v>
      </c>
    </row>
    <row r="12" spans="1:8" s="57" customFormat="1" ht="20.100000000000001" customHeight="1" x14ac:dyDescent="0.25">
      <c r="A12" s="85" t="s">
        <v>20</v>
      </c>
      <c r="B12" s="85">
        <v>9</v>
      </c>
      <c r="C12" s="92">
        <v>40782962</v>
      </c>
      <c r="D12" s="89">
        <v>41533</v>
      </c>
      <c r="E12" s="92" t="s">
        <v>198</v>
      </c>
      <c r="F12" s="90">
        <v>5</v>
      </c>
      <c r="G12" s="91">
        <v>466.1</v>
      </c>
      <c r="H12" s="88" t="s">
        <v>76</v>
      </c>
    </row>
    <row r="13" spans="1:8" s="57" customFormat="1" ht="20.100000000000001" customHeight="1" x14ac:dyDescent="0.25">
      <c r="A13" s="85" t="s">
        <v>20</v>
      </c>
      <c r="B13" s="85">
        <v>10</v>
      </c>
      <c r="C13" s="92">
        <v>40782884</v>
      </c>
      <c r="D13" s="89">
        <v>41519</v>
      </c>
      <c r="E13" s="92" t="s">
        <v>198</v>
      </c>
      <c r="F13" s="90">
        <v>12</v>
      </c>
      <c r="G13" s="91">
        <v>466.1</v>
      </c>
      <c r="H13" s="88" t="s">
        <v>56</v>
      </c>
    </row>
    <row r="14" spans="1:8" s="57" customFormat="1" ht="20.100000000000001" customHeight="1" x14ac:dyDescent="0.25">
      <c r="A14" s="85" t="s">
        <v>20</v>
      </c>
      <c r="B14" s="85">
        <v>11</v>
      </c>
      <c r="C14" s="92">
        <v>40781294</v>
      </c>
      <c r="D14" s="89">
        <v>41521</v>
      </c>
      <c r="E14" s="92" t="s">
        <v>198</v>
      </c>
      <c r="F14" s="90">
        <v>15</v>
      </c>
      <c r="G14" s="91">
        <v>466.1</v>
      </c>
      <c r="H14" s="88" t="s">
        <v>58</v>
      </c>
    </row>
    <row r="15" spans="1:8" s="57" customFormat="1" ht="20.100000000000001" customHeight="1" x14ac:dyDescent="0.25">
      <c r="A15" s="85" t="s">
        <v>20</v>
      </c>
      <c r="B15" s="85">
        <v>12</v>
      </c>
      <c r="C15" s="92">
        <v>40785913</v>
      </c>
      <c r="D15" s="89">
        <v>41519</v>
      </c>
      <c r="E15" s="92" t="s">
        <v>198</v>
      </c>
      <c r="F15" s="90">
        <v>7</v>
      </c>
      <c r="G15" s="91">
        <v>466.1</v>
      </c>
      <c r="H15" s="88" t="s">
        <v>59</v>
      </c>
    </row>
    <row r="16" spans="1:8" s="57" customFormat="1" ht="20.100000000000001" customHeight="1" x14ac:dyDescent="0.25">
      <c r="A16" s="85" t="s">
        <v>20</v>
      </c>
      <c r="B16" s="85">
        <v>13</v>
      </c>
      <c r="C16" s="92">
        <v>40780659</v>
      </c>
      <c r="D16" s="89">
        <v>41522</v>
      </c>
      <c r="E16" s="92" t="s">
        <v>198</v>
      </c>
      <c r="F16" s="90">
        <v>5</v>
      </c>
      <c r="G16" s="91">
        <v>466.1</v>
      </c>
      <c r="H16" s="88" t="s">
        <v>36</v>
      </c>
    </row>
    <row r="17" spans="1:8" s="57" customFormat="1" ht="20.100000000000001" customHeight="1" x14ac:dyDescent="0.25">
      <c r="A17" s="85" t="s">
        <v>20</v>
      </c>
      <c r="B17" s="85">
        <v>14</v>
      </c>
      <c r="C17" s="92">
        <v>40780632</v>
      </c>
      <c r="D17" s="89">
        <v>41526</v>
      </c>
      <c r="E17" s="92" t="s">
        <v>198</v>
      </c>
      <c r="F17" s="90">
        <v>10</v>
      </c>
      <c r="G17" s="91">
        <v>466.1</v>
      </c>
      <c r="H17" s="88" t="s">
        <v>126</v>
      </c>
    </row>
    <row r="18" spans="1:8" s="57" customFormat="1" ht="20.100000000000001" customHeight="1" x14ac:dyDescent="0.25">
      <c r="A18" s="85" t="s">
        <v>20</v>
      </c>
      <c r="B18" s="85">
        <v>15</v>
      </c>
      <c r="C18" s="92">
        <v>40782131</v>
      </c>
      <c r="D18" s="89">
        <v>41535</v>
      </c>
      <c r="E18" s="92" t="s">
        <v>198</v>
      </c>
      <c r="F18" s="90">
        <v>15</v>
      </c>
      <c r="G18" s="91">
        <v>466.1</v>
      </c>
      <c r="H18" s="88" t="s">
        <v>50</v>
      </c>
    </row>
    <row r="19" spans="1:8" s="57" customFormat="1" ht="20.100000000000001" customHeight="1" x14ac:dyDescent="0.25">
      <c r="A19" s="85" t="s">
        <v>20</v>
      </c>
      <c r="B19" s="85">
        <v>16</v>
      </c>
      <c r="C19" s="92">
        <v>40782363</v>
      </c>
      <c r="D19" s="89">
        <v>41542</v>
      </c>
      <c r="E19" s="92" t="s">
        <v>198</v>
      </c>
      <c r="F19" s="90">
        <v>15</v>
      </c>
      <c r="G19" s="91">
        <v>466.1</v>
      </c>
      <c r="H19" s="88" t="s">
        <v>110</v>
      </c>
    </row>
    <row r="20" spans="1:8" s="57" customFormat="1" ht="20.100000000000001" customHeight="1" x14ac:dyDescent="0.25">
      <c r="A20" s="85" t="s">
        <v>20</v>
      </c>
      <c r="B20" s="85">
        <v>17</v>
      </c>
      <c r="C20" s="92">
        <v>40780920</v>
      </c>
      <c r="D20" s="89">
        <v>41534</v>
      </c>
      <c r="E20" s="92" t="s">
        <v>198</v>
      </c>
      <c r="F20" s="90">
        <v>12</v>
      </c>
      <c r="G20" s="91">
        <v>466.1</v>
      </c>
      <c r="H20" s="88" t="s">
        <v>56</v>
      </c>
    </row>
    <row r="21" spans="1:8" s="57" customFormat="1" ht="20.100000000000001" customHeight="1" x14ac:dyDescent="0.25">
      <c r="A21" s="85" t="s">
        <v>20</v>
      </c>
      <c r="B21" s="85">
        <v>18</v>
      </c>
      <c r="C21" s="92">
        <v>40783980</v>
      </c>
      <c r="D21" s="89">
        <v>41520</v>
      </c>
      <c r="E21" s="92" t="s">
        <v>198</v>
      </c>
      <c r="F21" s="90">
        <v>15</v>
      </c>
      <c r="G21" s="91">
        <v>466.1</v>
      </c>
      <c r="H21" s="88" t="s">
        <v>38</v>
      </c>
    </row>
    <row r="22" spans="1:8" s="57" customFormat="1" ht="20.100000000000001" customHeight="1" x14ac:dyDescent="0.25">
      <c r="A22" s="85" t="s">
        <v>20</v>
      </c>
      <c r="B22" s="85">
        <v>19</v>
      </c>
      <c r="C22" s="92">
        <v>40783704</v>
      </c>
      <c r="D22" s="89">
        <v>41519</v>
      </c>
      <c r="E22" s="92" t="s">
        <v>198</v>
      </c>
      <c r="F22" s="90">
        <v>9</v>
      </c>
      <c r="G22" s="91">
        <v>466.1</v>
      </c>
      <c r="H22" s="88" t="s">
        <v>67</v>
      </c>
    </row>
    <row r="23" spans="1:8" s="57" customFormat="1" ht="20.100000000000001" customHeight="1" x14ac:dyDescent="0.25">
      <c r="A23" s="85" t="s">
        <v>20</v>
      </c>
      <c r="B23" s="85">
        <v>20</v>
      </c>
      <c r="C23" s="92">
        <v>40785137</v>
      </c>
      <c r="D23" s="89">
        <v>41519</v>
      </c>
      <c r="E23" s="92" t="s">
        <v>198</v>
      </c>
      <c r="F23" s="90">
        <v>7</v>
      </c>
      <c r="G23" s="91">
        <v>466.1</v>
      </c>
      <c r="H23" s="88" t="s">
        <v>109</v>
      </c>
    </row>
    <row r="24" spans="1:8" s="57" customFormat="1" ht="20.100000000000001" customHeight="1" x14ac:dyDescent="0.25">
      <c r="A24" s="85" t="s">
        <v>20</v>
      </c>
      <c r="B24" s="85">
        <v>21</v>
      </c>
      <c r="C24" s="92">
        <v>40783700</v>
      </c>
      <c r="D24" s="89">
        <v>41529</v>
      </c>
      <c r="E24" s="92" t="s">
        <v>198</v>
      </c>
      <c r="F24" s="90">
        <v>15</v>
      </c>
      <c r="G24" s="91">
        <v>466.1</v>
      </c>
      <c r="H24" s="88" t="s">
        <v>48</v>
      </c>
    </row>
    <row r="25" spans="1:8" s="57" customFormat="1" ht="20.100000000000001" customHeight="1" x14ac:dyDescent="0.25">
      <c r="A25" s="85" t="s">
        <v>20</v>
      </c>
      <c r="B25" s="85">
        <v>22</v>
      </c>
      <c r="C25" s="92">
        <v>40780715</v>
      </c>
      <c r="D25" s="89">
        <v>41522</v>
      </c>
      <c r="E25" s="92" t="s">
        <v>198</v>
      </c>
      <c r="F25" s="90">
        <v>5</v>
      </c>
      <c r="G25" s="91">
        <v>466.1</v>
      </c>
      <c r="H25" s="88" t="s">
        <v>92</v>
      </c>
    </row>
    <row r="26" spans="1:8" s="57" customFormat="1" ht="20.100000000000001" customHeight="1" x14ac:dyDescent="0.25">
      <c r="A26" s="85" t="s">
        <v>20</v>
      </c>
      <c r="B26" s="85">
        <v>23</v>
      </c>
      <c r="C26" s="92">
        <v>40784349</v>
      </c>
      <c r="D26" s="89">
        <v>41547</v>
      </c>
      <c r="E26" s="92" t="s">
        <v>198</v>
      </c>
      <c r="F26" s="90">
        <v>15</v>
      </c>
      <c r="G26" s="91">
        <v>466.1</v>
      </c>
      <c r="H26" s="88" t="s">
        <v>53</v>
      </c>
    </row>
    <row r="27" spans="1:8" s="57" customFormat="1" ht="20.100000000000001" customHeight="1" x14ac:dyDescent="0.25">
      <c r="A27" s="85" t="s">
        <v>20</v>
      </c>
      <c r="B27" s="85">
        <v>24</v>
      </c>
      <c r="C27" s="92">
        <v>40784331</v>
      </c>
      <c r="D27" s="89">
        <v>41542</v>
      </c>
      <c r="E27" s="92" t="s">
        <v>198</v>
      </c>
      <c r="F27" s="90">
        <v>15</v>
      </c>
      <c r="G27" s="91">
        <v>466.1</v>
      </c>
      <c r="H27" s="88" t="s">
        <v>54</v>
      </c>
    </row>
    <row r="28" spans="1:8" s="57" customFormat="1" ht="20.100000000000001" customHeight="1" x14ac:dyDescent="0.25">
      <c r="A28" s="85" t="s">
        <v>20</v>
      </c>
      <c r="B28" s="85">
        <v>25</v>
      </c>
      <c r="C28" s="92">
        <v>40785047</v>
      </c>
      <c r="D28" s="89">
        <v>41523</v>
      </c>
      <c r="E28" s="92" t="s">
        <v>198</v>
      </c>
      <c r="F28" s="90">
        <v>7</v>
      </c>
      <c r="G28" s="91">
        <v>466.1</v>
      </c>
      <c r="H28" s="88" t="s">
        <v>122</v>
      </c>
    </row>
    <row r="29" spans="1:8" s="57" customFormat="1" ht="20.100000000000001" customHeight="1" x14ac:dyDescent="0.25">
      <c r="A29" s="85" t="s">
        <v>20</v>
      </c>
      <c r="B29" s="85">
        <v>26</v>
      </c>
      <c r="C29" s="92">
        <v>40785312</v>
      </c>
      <c r="D29" s="89">
        <v>41522</v>
      </c>
      <c r="E29" s="92" t="s">
        <v>198</v>
      </c>
      <c r="F29" s="90">
        <v>7</v>
      </c>
      <c r="G29" s="91">
        <v>466.1</v>
      </c>
      <c r="H29" s="88" t="s">
        <v>24</v>
      </c>
    </row>
    <row r="30" spans="1:8" s="57" customFormat="1" ht="20.100000000000001" customHeight="1" x14ac:dyDescent="0.25">
      <c r="A30" s="85" t="s">
        <v>20</v>
      </c>
      <c r="B30" s="85">
        <v>27</v>
      </c>
      <c r="C30" s="92">
        <v>40785323</v>
      </c>
      <c r="D30" s="89">
        <v>41521</v>
      </c>
      <c r="E30" s="92" t="s">
        <v>198</v>
      </c>
      <c r="F30" s="90">
        <v>15</v>
      </c>
      <c r="G30" s="91">
        <v>466.1</v>
      </c>
      <c r="H30" s="88" t="s">
        <v>53</v>
      </c>
    </row>
    <row r="31" spans="1:8" s="57" customFormat="1" ht="20.100000000000001" customHeight="1" x14ac:dyDescent="0.25">
      <c r="A31" s="85" t="s">
        <v>20</v>
      </c>
      <c r="B31" s="85">
        <v>28</v>
      </c>
      <c r="C31" s="92">
        <v>40785433</v>
      </c>
      <c r="D31" s="89">
        <v>41519</v>
      </c>
      <c r="E31" s="92" t="s">
        <v>198</v>
      </c>
      <c r="F31" s="90">
        <v>15</v>
      </c>
      <c r="G31" s="91">
        <v>466.1</v>
      </c>
      <c r="H31" s="88" t="s">
        <v>88</v>
      </c>
    </row>
    <row r="32" spans="1:8" s="57" customFormat="1" ht="20.100000000000001" customHeight="1" x14ac:dyDescent="0.25">
      <c r="A32" s="85" t="s">
        <v>20</v>
      </c>
      <c r="B32" s="85">
        <v>29</v>
      </c>
      <c r="C32" s="92">
        <v>40786968</v>
      </c>
      <c r="D32" s="89">
        <v>41522</v>
      </c>
      <c r="E32" s="92" t="s">
        <v>198</v>
      </c>
      <c r="F32" s="90">
        <v>14</v>
      </c>
      <c r="G32" s="91">
        <v>466.1</v>
      </c>
      <c r="H32" s="88" t="s">
        <v>67</v>
      </c>
    </row>
    <row r="33" spans="1:8" s="57" customFormat="1" ht="20.100000000000001" customHeight="1" x14ac:dyDescent="0.25">
      <c r="A33" s="85" t="s">
        <v>20</v>
      </c>
      <c r="B33" s="85">
        <v>30</v>
      </c>
      <c r="C33" s="92">
        <v>40782689</v>
      </c>
      <c r="D33" s="89">
        <v>41519</v>
      </c>
      <c r="E33" s="92" t="s">
        <v>198</v>
      </c>
      <c r="F33" s="90">
        <v>8</v>
      </c>
      <c r="G33" s="91">
        <v>466.1</v>
      </c>
      <c r="H33" s="88" t="s">
        <v>76</v>
      </c>
    </row>
    <row r="34" spans="1:8" s="57" customFormat="1" ht="20.100000000000001" customHeight="1" x14ac:dyDescent="0.25">
      <c r="A34" s="85" t="s">
        <v>20</v>
      </c>
      <c r="B34" s="85">
        <v>31</v>
      </c>
      <c r="C34" s="92">
        <v>40784968</v>
      </c>
      <c r="D34" s="89">
        <v>41523</v>
      </c>
      <c r="E34" s="92" t="s">
        <v>198</v>
      </c>
      <c r="F34" s="90">
        <v>100</v>
      </c>
      <c r="G34" s="91">
        <v>8389.83</v>
      </c>
      <c r="H34" s="88" t="s">
        <v>58</v>
      </c>
    </row>
    <row r="35" spans="1:8" s="57" customFormat="1" ht="20.100000000000001" customHeight="1" x14ac:dyDescent="0.25">
      <c r="A35" s="85" t="s">
        <v>20</v>
      </c>
      <c r="B35" s="85">
        <v>32</v>
      </c>
      <c r="C35" s="92">
        <v>40786613</v>
      </c>
      <c r="D35" s="89">
        <v>41521</v>
      </c>
      <c r="E35" s="92" t="s">
        <v>198</v>
      </c>
      <c r="F35" s="90">
        <v>10</v>
      </c>
      <c r="G35" s="91">
        <v>466.1</v>
      </c>
      <c r="H35" s="88" t="s">
        <v>109</v>
      </c>
    </row>
    <row r="36" spans="1:8" s="57" customFormat="1" ht="20.100000000000001" customHeight="1" x14ac:dyDescent="0.25">
      <c r="A36" s="85" t="s">
        <v>20</v>
      </c>
      <c r="B36" s="85">
        <v>33</v>
      </c>
      <c r="C36" s="92">
        <v>40785948</v>
      </c>
      <c r="D36" s="89">
        <v>41520</v>
      </c>
      <c r="E36" s="92" t="s">
        <v>198</v>
      </c>
      <c r="F36" s="90">
        <v>9</v>
      </c>
      <c r="G36" s="91">
        <v>466.1</v>
      </c>
      <c r="H36" s="88" t="s">
        <v>53</v>
      </c>
    </row>
    <row r="37" spans="1:8" s="57" customFormat="1" ht="20.100000000000001" customHeight="1" x14ac:dyDescent="0.25">
      <c r="A37" s="85" t="s">
        <v>20</v>
      </c>
      <c r="B37" s="85">
        <v>34</v>
      </c>
      <c r="C37" s="92">
        <v>40784417</v>
      </c>
      <c r="D37" s="89">
        <v>41537</v>
      </c>
      <c r="E37" s="92" t="s">
        <v>197</v>
      </c>
      <c r="F37" s="90">
        <v>155</v>
      </c>
      <c r="G37" s="91">
        <v>129144.14</v>
      </c>
      <c r="H37" s="88" t="s">
        <v>110</v>
      </c>
    </row>
    <row r="38" spans="1:8" s="57" customFormat="1" ht="20.100000000000001" customHeight="1" x14ac:dyDescent="0.25">
      <c r="A38" s="85" t="s">
        <v>20</v>
      </c>
      <c r="B38" s="85">
        <v>35</v>
      </c>
      <c r="C38" s="92">
        <v>40786908</v>
      </c>
      <c r="D38" s="89">
        <v>41521</v>
      </c>
      <c r="E38" s="92" t="s">
        <v>198</v>
      </c>
      <c r="F38" s="90">
        <v>15</v>
      </c>
      <c r="G38" s="91">
        <v>466.1</v>
      </c>
      <c r="H38" s="88" t="s">
        <v>54</v>
      </c>
    </row>
    <row r="39" spans="1:8" s="57" customFormat="1" ht="20.100000000000001" customHeight="1" x14ac:dyDescent="0.25">
      <c r="A39" s="85" t="s">
        <v>20</v>
      </c>
      <c r="B39" s="85">
        <v>36</v>
      </c>
      <c r="C39" s="92">
        <v>40786669</v>
      </c>
      <c r="D39" s="89">
        <v>41522</v>
      </c>
      <c r="E39" s="92" t="s">
        <v>198</v>
      </c>
      <c r="F39" s="90">
        <v>15</v>
      </c>
      <c r="G39" s="91">
        <v>466.1</v>
      </c>
      <c r="H39" s="88" t="s">
        <v>67</v>
      </c>
    </row>
    <row r="40" spans="1:8" s="57" customFormat="1" ht="20.100000000000001" customHeight="1" x14ac:dyDescent="0.25">
      <c r="A40" s="85" t="s">
        <v>20</v>
      </c>
      <c r="B40" s="85">
        <v>37</v>
      </c>
      <c r="C40" s="92">
        <v>40787029</v>
      </c>
      <c r="D40" s="89">
        <v>41522</v>
      </c>
      <c r="E40" s="92" t="s">
        <v>198</v>
      </c>
      <c r="F40" s="90">
        <v>15</v>
      </c>
      <c r="G40" s="91">
        <v>466.1</v>
      </c>
      <c r="H40" s="88" t="s">
        <v>24</v>
      </c>
    </row>
    <row r="41" spans="1:8" s="57" customFormat="1" ht="20.100000000000001" customHeight="1" x14ac:dyDescent="0.25">
      <c r="A41" s="85" t="s">
        <v>20</v>
      </c>
      <c r="B41" s="85">
        <v>38</v>
      </c>
      <c r="C41" s="92">
        <v>40787037</v>
      </c>
      <c r="D41" s="89">
        <v>41522</v>
      </c>
      <c r="E41" s="92" t="s">
        <v>198</v>
      </c>
      <c r="F41" s="90">
        <v>15</v>
      </c>
      <c r="G41" s="91">
        <v>466.1</v>
      </c>
      <c r="H41" s="88" t="s">
        <v>24</v>
      </c>
    </row>
    <row r="42" spans="1:8" s="57" customFormat="1" ht="20.100000000000001" customHeight="1" x14ac:dyDescent="0.25">
      <c r="A42" s="85" t="s">
        <v>20</v>
      </c>
      <c r="B42" s="85">
        <v>39</v>
      </c>
      <c r="C42" s="92">
        <v>40785877</v>
      </c>
      <c r="D42" s="89">
        <v>41520</v>
      </c>
      <c r="E42" s="92" t="s">
        <v>198</v>
      </c>
      <c r="F42" s="90">
        <v>15</v>
      </c>
      <c r="G42" s="91">
        <v>466.1</v>
      </c>
      <c r="H42" s="88" t="s">
        <v>110</v>
      </c>
    </row>
    <row r="43" spans="1:8" s="57" customFormat="1" ht="20.100000000000001" customHeight="1" x14ac:dyDescent="0.25">
      <c r="A43" s="85" t="s">
        <v>20</v>
      </c>
      <c r="B43" s="85">
        <v>40</v>
      </c>
      <c r="C43" s="92">
        <v>40788438</v>
      </c>
      <c r="D43" s="89">
        <v>41522</v>
      </c>
      <c r="E43" s="92" t="s">
        <v>198</v>
      </c>
      <c r="F43" s="90">
        <v>15</v>
      </c>
      <c r="G43" s="91">
        <v>466.1</v>
      </c>
      <c r="H43" s="88" t="s">
        <v>53</v>
      </c>
    </row>
    <row r="44" spans="1:8" s="57" customFormat="1" ht="20.100000000000001" customHeight="1" x14ac:dyDescent="0.25">
      <c r="A44" s="85" t="s">
        <v>20</v>
      </c>
      <c r="B44" s="85">
        <v>41</v>
      </c>
      <c r="C44" s="92">
        <v>40785105</v>
      </c>
      <c r="D44" s="89">
        <v>41519</v>
      </c>
      <c r="E44" s="92" t="s">
        <v>198</v>
      </c>
      <c r="F44" s="90">
        <v>15</v>
      </c>
      <c r="G44" s="91">
        <v>466.1</v>
      </c>
      <c r="H44" s="88" t="s">
        <v>109</v>
      </c>
    </row>
    <row r="45" spans="1:8" s="57" customFormat="1" ht="20.100000000000001" customHeight="1" x14ac:dyDescent="0.25">
      <c r="A45" s="85" t="s">
        <v>20</v>
      </c>
      <c r="B45" s="85">
        <v>42</v>
      </c>
      <c r="C45" s="92">
        <v>40787667</v>
      </c>
      <c r="D45" s="89">
        <v>41522</v>
      </c>
      <c r="E45" s="92" t="s">
        <v>198</v>
      </c>
      <c r="F45" s="90">
        <v>10</v>
      </c>
      <c r="G45" s="91">
        <v>466.1</v>
      </c>
      <c r="H45" s="88" t="s">
        <v>53</v>
      </c>
    </row>
    <row r="46" spans="1:8" s="57" customFormat="1" ht="20.100000000000001" customHeight="1" x14ac:dyDescent="0.25">
      <c r="A46" s="85" t="s">
        <v>20</v>
      </c>
      <c r="B46" s="85">
        <v>43</v>
      </c>
      <c r="C46" s="92">
        <v>40788493</v>
      </c>
      <c r="D46" s="89">
        <v>41522</v>
      </c>
      <c r="E46" s="92" t="s">
        <v>198</v>
      </c>
      <c r="F46" s="90">
        <v>7</v>
      </c>
      <c r="G46" s="91">
        <v>466.1</v>
      </c>
      <c r="H46" s="88" t="s">
        <v>34</v>
      </c>
    </row>
    <row r="47" spans="1:8" s="57" customFormat="1" ht="20.100000000000001" customHeight="1" x14ac:dyDescent="0.25">
      <c r="A47" s="85" t="s">
        <v>20</v>
      </c>
      <c r="B47" s="85">
        <v>44</v>
      </c>
      <c r="C47" s="92">
        <v>40787495</v>
      </c>
      <c r="D47" s="89">
        <v>41526</v>
      </c>
      <c r="E47" s="92" t="s">
        <v>198</v>
      </c>
      <c r="F47" s="90">
        <v>7</v>
      </c>
      <c r="G47" s="91">
        <v>466.1</v>
      </c>
      <c r="H47" s="88" t="s">
        <v>54</v>
      </c>
    </row>
    <row r="48" spans="1:8" s="57" customFormat="1" ht="20.100000000000001" customHeight="1" x14ac:dyDescent="0.25">
      <c r="A48" s="85" t="s">
        <v>20</v>
      </c>
      <c r="B48" s="85">
        <v>45</v>
      </c>
      <c r="C48" s="92">
        <v>40789375</v>
      </c>
      <c r="D48" s="89">
        <v>41526</v>
      </c>
      <c r="E48" s="92" t="s">
        <v>198</v>
      </c>
      <c r="F48" s="90">
        <v>5</v>
      </c>
      <c r="G48" s="91">
        <v>466.1</v>
      </c>
      <c r="H48" s="88" t="s">
        <v>38</v>
      </c>
    </row>
    <row r="49" spans="1:8" s="57" customFormat="1" ht="20.100000000000001" customHeight="1" x14ac:dyDescent="0.25">
      <c r="A49" s="85" t="s">
        <v>20</v>
      </c>
      <c r="B49" s="85">
        <v>46</v>
      </c>
      <c r="C49" s="92">
        <v>40787656</v>
      </c>
      <c r="D49" s="89">
        <v>41521</v>
      </c>
      <c r="E49" s="92" t="s">
        <v>198</v>
      </c>
      <c r="F49" s="90">
        <v>15</v>
      </c>
      <c r="G49" s="91">
        <v>466.1</v>
      </c>
      <c r="H49" s="88" t="s">
        <v>30</v>
      </c>
    </row>
    <row r="50" spans="1:8" s="57" customFormat="1" ht="20.100000000000001" customHeight="1" x14ac:dyDescent="0.25">
      <c r="A50" s="85" t="s">
        <v>20</v>
      </c>
      <c r="B50" s="85">
        <v>47</v>
      </c>
      <c r="C50" s="92">
        <v>40788683</v>
      </c>
      <c r="D50" s="89">
        <v>41526</v>
      </c>
      <c r="E50" s="92" t="s">
        <v>198</v>
      </c>
      <c r="F50" s="90">
        <v>15</v>
      </c>
      <c r="G50" s="91">
        <v>466.1</v>
      </c>
      <c r="H50" s="88" t="s">
        <v>100</v>
      </c>
    </row>
    <row r="51" spans="1:8" s="57" customFormat="1" ht="20.100000000000001" customHeight="1" x14ac:dyDescent="0.25">
      <c r="A51" s="85" t="s">
        <v>20</v>
      </c>
      <c r="B51" s="85">
        <v>48</v>
      </c>
      <c r="C51" s="92">
        <v>40788760</v>
      </c>
      <c r="D51" s="89">
        <v>41526</v>
      </c>
      <c r="E51" s="92" t="s">
        <v>198</v>
      </c>
      <c r="F51" s="90">
        <v>15</v>
      </c>
      <c r="G51" s="91">
        <v>466.1</v>
      </c>
      <c r="H51" s="88" t="s">
        <v>48</v>
      </c>
    </row>
    <row r="52" spans="1:8" s="57" customFormat="1" ht="20.100000000000001" customHeight="1" x14ac:dyDescent="0.25">
      <c r="A52" s="85" t="s">
        <v>20</v>
      </c>
      <c r="B52" s="85">
        <v>49</v>
      </c>
      <c r="C52" s="92">
        <v>40794872</v>
      </c>
      <c r="D52" s="89">
        <v>41536</v>
      </c>
      <c r="E52" s="92" t="s">
        <v>195</v>
      </c>
      <c r="F52" s="90">
        <v>10</v>
      </c>
      <c r="G52" s="91">
        <v>466.1</v>
      </c>
      <c r="H52" s="88" t="s">
        <v>109</v>
      </c>
    </row>
    <row r="53" spans="1:8" s="57" customFormat="1" ht="20.100000000000001" customHeight="1" x14ac:dyDescent="0.25">
      <c r="A53" s="85" t="s">
        <v>20</v>
      </c>
      <c r="B53" s="85">
        <v>50</v>
      </c>
      <c r="C53" s="92">
        <v>40788842</v>
      </c>
      <c r="D53" s="89">
        <v>41526</v>
      </c>
      <c r="E53" s="92" t="s">
        <v>198</v>
      </c>
      <c r="F53" s="90">
        <v>15</v>
      </c>
      <c r="G53" s="91">
        <v>466.1</v>
      </c>
      <c r="H53" s="88" t="s">
        <v>24</v>
      </c>
    </row>
    <row r="54" spans="1:8" s="57" customFormat="1" ht="20.100000000000001" customHeight="1" x14ac:dyDescent="0.25">
      <c r="A54" s="85" t="s">
        <v>20</v>
      </c>
      <c r="B54" s="85">
        <v>51</v>
      </c>
      <c r="C54" s="92">
        <v>40788910</v>
      </c>
      <c r="D54" s="89">
        <v>41526</v>
      </c>
      <c r="E54" s="92" t="s">
        <v>198</v>
      </c>
      <c r="F54" s="90">
        <v>15</v>
      </c>
      <c r="G54" s="91">
        <v>466.1</v>
      </c>
      <c r="H54" s="88" t="s">
        <v>177</v>
      </c>
    </row>
    <row r="55" spans="1:8" s="57" customFormat="1" ht="20.100000000000001" customHeight="1" x14ac:dyDescent="0.25">
      <c r="A55" s="85" t="s">
        <v>20</v>
      </c>
      <c r="B55" s="85">
        <v>52</v>
      </c>
      <c r="C55" s="92">
        <v>40788945</v>
      </c>
      <c r="D55" s="89">
        <v>41526</v>
      </c>
      <c r="E55" s="92" t="s">
        <v>198</v>
      </c>
      <c r="F55" s="90">
        <v>7</v>
      </c>
      <c r="G55" s="91">
        <v>466.1</v>
      </c>
      <c r="H55" s="88" t="s">
        <v>109</v>
      </c>
    </row>
    <row r="56" spans="1:8" s="57" customFormat="1" ht="20.100000000000001" customHeight="1" x14ac:dyDescent="0.25">
      <c r="A56" s="85" t="s">
        <v>20</v>
      </c>
      <c r="B56" s="85">
        <v>53</v>
      </c>
      <c r="C56" s="92">
        <v>40789270</v>
      </c>
      <c r="D56" s="89">
        <v>41522</v>
      </c>
      <c r="E56" s="92" t="s">
        <v>198</v>
      </c>
      <c r="F56" s="90">
        <v>15</v>
      </c>
      <c r="G56" s="91">
        <v>466.1</v>
      </c>
      <c r="H56" s="88" t="s">
        <v>109</v>
      </c>
    </row>
    <row r="57" spans="1:8" s="57" customFormat="1" ht="20.100000000000001" customHeight="1" x14ac:dyDescent="0.25">
      <c r="A57" s="85" t="s">
        <v>20</v>
      </c>
      <c r="B57" s="85">
        <v>54</v>
      </c>
      <c r="C57" s="92">
        <v>40789280</v>
      </c>
      <c r="D57" s="89">
        <v>41522</v>
      </c>
      <c r="E57" s="92" t="s">
        <v>198</v>
      </c>
      <c r="F57" s="90">
        <v>7</v>
      </c>
      <c r="G57" s="91">
        <v>466.1</v>
      </c>
      <c r="H57" s="88" t="s">
        <v>34</v>
      </c>
    </row>
    <row r="58" spans="1:8" s="57" customFormat="1" ht="20.100000000000001" customHeight="1" x14ac:dyDescent="0.25">
      <c r="A58" s="85" t="s">
        <v>20</v>
      </c>
      <c r="B58" s="85">
        <v>55</v>
      </c>
      <c r="C58" s="92">
        <v>40788871</v>
      </c>
      <c r="D58" s="89">
        <v>41526</v>
      </c>
      <c r="E58" s="92" t="s">
        <v>198</v>
      </c>
      <c r="F58" s="90">
        <v>15</v>
      </c>
      <c r="G58" s="91">
        <v>466.1</v>
      </c>
      <c r="H58" s="88" t="s">
        <v>59</v>
      </c>
    </row>
    <row r="59" spans="1:8" s="57" customFormat="1" ht="20.100000000000001" customHeight="1" x14ac:dyDescent="0.25">
      <c r="A59" s="85" t="s">
        <v>20</v>
      </c>
      <c r="B59" s="85">
        <v>56</v>
      </c>
      <c r="C59" s="92">
        <v>40788902</v>
      </c>
      <c r="D59" s="89">
        <v>41526</v>
      </c>
      <c r="E59" s="92" t="s">
        <v>198</v>
      </c>
      <c r="F59" s="90">
        <v>15</v>
      </c>
      <c r="G59" s="91">
        <v>466.1</v>
      </c>
      <c r="H59" s="88" t="s">
        <v>59</v>
      </c>
    </row>
    <row r="60" spans="1:8" s="57" customFormat="1" ht="20.100000000000001" customHeight="1" x14ac:dyDescent="0.25">
      <c r="A60" s="85" t="s">
        <v>20</v>
      </c>
      <c r="B60" s="85">
        <v>57</v>
      </c>
      <c r="C60" s="92">
        <v>40794792</v>
      </c>
      <c r="D60" s="89">
        <v>41537</v>
      </c>
      <c r="E60" s="92" t="s">
        <v>195</v>
      </c>
      <c r="F60" s="90">
        <v>10</v>
      </c>
      <c r="G60" s="91">
        <v>466.1</v>
      </c>
      <c r="H60" s="88" t="s">
        <v>109</v>
      </c>
    </row>
    <row r="61" spans="1:8" s="57" customFormat="1" ht="20.100000000000001" customHeight="1" x14ac:dyDescent="0.25">
      <c r="A61" s="85" t="s">
        <v>20</v>
      </c>
      <c r="B61" s="85">
        <v>58</v>
      </c>
      <c r="C61" s="92">
        <v>40794823</v>
      </c>
      <c r="D61" s="89">
        <v>41537</v>
      </c>
      <c r="E61" s="92" t="s">
        <v>195</v>
      </c>
      <c r="F61" s="90">
        <v>10</v>
      </c>
      <c r="G61" s="91">
        <v>466.1</v>
      </c>
      <c r="H61" s="88" t="s">
        <v>109</v>
      </c>
    </row>
    <row r="62" spans="1:8" s="57" customFormat="1" ht="20.100000000000001" customHeight="1" x14ac:dyDescent="0.25">
      <c r="A62" s="85" t="s">
        <v>20</v>
      </c>
      <c r="B62" s="85">
        <v>59</v>
      </c>
      <c r="C62" s="92">
        <v>40788963</v>
      </c>
      <c r="D62" s="89">
        <v>41526</v>
      </c>
      <c r="E62" s="92" t="s">
        <v>198</v>
      </c>
      <c r="F62" s="90">
        <v>15</v>
      </c>
      <c r="G62" s="91">
        <v>466.1</v>
      </c>
      <c r="H62" s="88" t="s">
        <v>48</v>
      </c>
    </row>
    <row r="63" spans="1:8" s="57" customFormat="1" ht="20.100000000000001" customHeight="1" x14ac:dyDescent="0.25">
      <c r="A63" s="85" t="s">
        <v>20</v>
      </c>
      <c r="B63" s="85">
        <v>60</v>
      </c>
      <c r="C63" s="92">
        <v>40788447</v>
      </c>
      <c r="D63" s="89">
        <v>41526</v>
      </c>
      <c r="E63" s="92" t="s">
        <v>198</v>
      </c>
      <c r="F63" s="90">
        <v>12</v>
      </c>
      <c r="G63" s="91">
        <v>466.1</v>
      </c>
      <c r="H63" s="88" t="s">
        <v>53</v>
      </c>
    </row>
    <row r="64" spans="1:8" s="57" customFormat="1" ht="20.100000000000001" customHeight="1" x14ac:dyDescent="0.25">
      <c r="A64" s="85" t="s">
        <v>20</v>
      </c>
      <c r="B64" s="85">
        <v>61</v>
      </c>
      <c r="C64" s="92">
        <v>40789681</v>
      </c>
      <c r="D64" s="89">
        <v>41529</v>
      </c>
      <c r="E64" s="92" t="s">
        <v>198</v>
      </c>
      <c r="F64" s="90">
        <v>12</v>
      </c>
      <c r="G64" s="91">
        <v>466.1</v>
      </c>
      <c r="H64" s="88" t="s">
        <v>24</v>
      </c>
    </row>
    <row r="65" spans="1:8" s="57" customFormat="1" ht="20.100000000000001" customHeight="1" x14ac:dyDescent="0.25">
      <c r="A65" s="85" t="s">
        <v>20</v>
      </c>
      <c r="B65" s="85">
        <v>62</v>
      </c>
      <c r="C65" s="92">
        <v>40792416</v>
      </c>
      <c r="D65" s="89">
        <v>41530</v>
      </c>
      <c r="E65" s="92" t="s">
        <v>195</v>
      </c>
      <c r="F65" s="90">
        <v>15</v>
      </c>
      <c r="G65" s="91">
        <v>466.1</v>
      </c>
      <c r="H65" s="88" t="s">
        <v>34</v>
      </c>
    </row>
    <row r="66" spans="1:8" s="57" customFormat="1" ht="20.100000000000001" customHeight="1" x14ac:dyDescent="0.25">
      <c r="A66" s="85" t="s">
        <v>20</v>
      </c>
      <c r="B66" s="85">
        <v>63</v>
      </c>
      <c r="C66" s="92">
        <v>40786656</v>
      </c>
      <c r="D66" s="89">
        <v>41543</v>
      </c>
      <c r="E66" s="92" t="s">
        <v>198</v>
      </c>
      <c r="F66" s="90">
        <v>10</v>
      </c>
      <c r="G66" s="91">
        <v>466.1</v>
      </c>
      <c r="H66" s="88" t="s">
        <v>124</v>
      </c>
    </row>
    <row r="67" spans="1:8" s="57" customFormat="1" ht="20.100000000000001" customHeight="1" x14ac:dyDescent="0.25">
      <c r="A67" s="85" t="s">
        <v>20</v>
      </c>
      <c r="B67" s="85">
        <v>64</v>
      </c>
      <c r="C67" s="92">
        <v>40792104</v>
      </c>
      <c r="D67" s="89">
        <v>41529</v>
      </c>
      <c r="E67" s="92" t="s">
        <v>198</v>
      </c>
      <c r="F67" s="90">
        <v>7</v>
      </c>
      <c r="G67" s="91">
        <v>466.1</v>
      </c>
      <c r="H67" s="88" t="s">
        <v>109</v>
      </c>
    </row>
    <row r="68" spans="1:8" s="57" customFormat="1" ht="20.100000000000001" customHeight="1" x14ac:dyDescent="0.25">
      <c r="A68" s="85" t="s">
        <v>20</v>
      </c>
      <c r="B68" s="85">
        <v>65</v>
      </c>
      <c r="C68" s="92">
        <v>40791465</v>
      </c>
      <c r="D68" s="89">
        <v>41530</v>
      </c>
      <c r="E68" s="92" t="s">
        <v>198</v>
      </c>
      <c r="F68" s="90">
        <v>7</v>
      </c>
      <c r="G68" s="91">
        <v>466.1</v>
      </c>
      <c r="H68" s="88" t="s">
        <v>56</v>
      </c>
    </row>
    <row r="69" spans="1:8" s="57" customFormat="1" ht="20.100000000000001" customHeight="1" x14ac:dyDescent="0.25">
      <c r="A69" s="85" t="s">
        <v>20</v>
      </c>
      <c r="B69" s="85">
        <v>66</v>
      </c>
      <c r="C69" s="92">
        <v>40792114</v>
      </c>
      <c r="D69" s="89">
        <v>41529</v>
      </c>
      <c r="E69" s="92" t="s">
        <v>198</v>
      </c>
      <c r="F69" s="90">
        <v>10</v>
      </c>
      <c r="G69" s="91">
        <v>466.1</v>
      </c>
      <c r="H69" s="88" t="s">
        <v>50</v>
      </c>
    </row>
    <row r="70" spans="1:8" s="57" customFormat="1" ht="20.100000000000001" customHeight="1" x14ac:dyDescent="0.25">
      <c r="A70" s="85" t="s">
        <v>20</v>
      </c>
      <c r="B70" s="85">
        <v>67</v>
      </c>
      <c r="C70" s="92">
        <v>40789864</v>
      </c>
      <c r="D70" s="89">
        <v>41527</v>
      </c>
      <c r="E70" s="92" t="s">
        <v>198</v>
      </c>
      <c r="F70" s="90">
        <v>15</v>
      </c>
      <c r="G70" s="91">
        <v>466.1</v>
      </c>
      <c r="H70" s="88" t="s">
        <v>34</v>
      </c>
    </row>
    <row r="71" spans="1:8" s="57" customFormat="1" ht="20.100000000000001" customHeight="1" x14ac:dyDescent="0.25">
      <c r="A71" s="85" t="s">
        <v>20</v>
      </c>
      <c r="B71" s="85">
        <v>68</v>
      </c>
      <c r="C71" s="92">
        <v>40791485</v>
      </c>
      <c r="D71" s="89">
        <v>41530</v>
      </c>
      <c r="E71" s="92" t="s">
        <v>198</v>
      </c>
      <c r="F71" s="90">
        <v>12</v>
      </c>
      <c r="G71" s="91">
        <v>466.1</v>
      </c>
      <c r="H71" s="88" t="s">
        <v>178</v>
      </c>
    </row>
    <row r="72" spans="1:8" s="57" customFormat="1" ht="20.100000000000001" customHeight="1" x14ac:dyDescent="0.25">
      <c r="A72" s="85" t="s">
        <v>20</v>
      </c>
      <c r="B72" s="85">
        <v>69</v>
      </c>
      <c r="C72" s="92">
        <v>40787915</v>
      </c>
      <c r="D72" s="89">
        <v>41528</v>
      </c>
      <c r="E72" s="92" t="s">
        <v>198</v>
      </c>
      <c r="F72" s="90">
        <v>15</v>
      </c>
      <c r="G72" s="91">
        <v>466.1</v>
      </c>
      <c r="H72" s="88" t="s">
        <v>86</v>
      </c>
    </row>
    <row r="73" spans="1:8" s="57" customFormat="1" ht="20.100000000000001" customHeight="1" x14ac:dyDescent="0.25">
      <c r="A73" s="85" t="s">
        <v>20</v>
      </c>
      <c r="B73" s="85">
        <v>70</v>
      </c>
      <c r="C73" s="92">
        <v>40787924</v>
      </c>
      <c r="D73" s="89">
        <v>41528</v>
      </c>
      <c r="E73" s="92" t="s">
        <v>198</v>
      </c>
      <c r="F73" s="90">
        <v>15</v>
      </c>
      <c r="G73" s="91">
        <v>466.1</v>
      </c>
      <c r="H73" s="88" t="s">
        <v>86</v>
      </c>
    </row>
    <row r="74" spans="1:8" s="57" customFormat="1" ht="20.100000000000001" customHeight="1" x14ac:dyDescent="0.25">
      <c r="A74" s="85" t="s">
        <v>20</v>
      </c>
      <c r="B74" s="85">
        <v>71</v>
      </c>
      <c r="C74" s="92">
        <v>40792158</v>
      </c>
      <c r="D74" s="89">
        <v>41530</v>
      </c>
      <c r="E74" s="92" t="s">
        <v>198</v>
      </c>
      <c r="F74" s="90">
        <v>15</v>
      </c>
      <c r="G74" s="91">
        <v>466.1</v>
      </c>
      <c r="H74" s="88" t="s">
        <v>109</v>
      </c>
    </row>
    <row r="75" spans="1:8" s="57" customFormat="1" ht="20.100000000000001" customHeight="1" x14ac:dyDescent="0.25">
      <c r="A75" s="85" t="s">
        <v>20</v>
      </c>
      <c r="B75" s="85">
        <v>72</v>
      </c>
      <c r="C75" s="92">
        <v>40789891</v>
      </c>
      <c r="D75" s="89">
        <v>41526</v>
      </c>
      <c r="E75" s="92" t="s">
        <v>198</v>
      </c>
      <c r="F75" s="90">
        <v>15</v>
      </c>
      <c r="G75" s="91">
        <v>466.1</v>
      </c>
      <c r="H75" s="88" t="s">
        <v>56</v>
      </c>
    </row>
    <row r="76" spans="1:8" s="57" customFormat="1" ht="20.100000000000001" customHeight="1" x14ac:dyDescent="0.25">
      <c r="A76" s="85" t="s">
        <v>20</v>
      </c>
      <c r="B76" s="85">
        <v>73</v>
      </c>
      <c r="C76" s="92">
        <v>40789900</v>
      </c>
      <c r="D76" s="89">
        <v>41526</v>
      </c>
      <c r="E76" s="92" t="s">
        <v>198</v>
      </c>
      <c r="F76" s="90">
        <v>15</v>
      </c>
      <c r="G76" s="91">
        <v>466.1</v>
      </c>
      <c r="H76" s="88" t="s">
        <v>56</v>
      </c>
    </row>
    <row r="77" spans="1:8" s="57" customFormat="1" ht="20.100000000000001" customHeight="1" x14ac:dyDescent="0.25">
      <c r="A77" s="85" t="s">
        <v>20</v>
      </c>
      <c r="B77" s="85">
        <v>74</v>
      </c>
      <c r="C77" s="92">
        <v>40789921</v>
      </c>
      <c r="D77" s="89">
        <v>41526</v>
      </c>
      <c r="E77" s="92" t="s">
        <v>198</v>
      </c>
      <c r="F77" s="90">
        <v>15</v>
      </c>
      <c r="G77" s="91">
        <v>466.1</v>
      </c>
      <c r="H77" s="88" t="s">
        <v>56</v>
      </c>
    </row>
    <row r="78" spans="1:8" s="57" customFormat="1" ht="20.100000000000001" customHeight="1" x14ac:dyDescent="0.25">
      <c r="A78" s="85" t="s">
        <v>20</v>
      </c>
      <c r="B78" s="85">
        <v>75</v>
      </c>
      <c r="C78" s="92">
        <v>40789932</v>
      </c>
      <c r="D78" s="89">
        <v>41526</v>
      </c>
      <c r="E78" s="92" t="s">
        <v>198</v>
      </c>
      <c r="F78" s="90">
        <v>15</v>
      </c>
      <c r="G78" s="91">
        <v>466.1</v>
      </c>
      <c r="H78" s="88" t="s">
        <v>56</v>
      </c>
    </row>
    <row r="79" spans="1:8" s="57" customFormat="1" ht="20.100000000000001" customHeight="1" x14ac:dyDescent="0.25">
      <c r="A79" s="85" t="s">
        <v>20</v>
      </c>
      <c r="B79" s="85">
        <v>76</v>
      </c>
      <c r="C79" s="92">
        <v>40789955</v>
      </c>
      <c r="D79" s="89">
        <v>41526</v>
      </c>
      <c r="E79" s="92" t="s">
        <v>198</v>
      </c>
      <c r="F79" s="90">
        <v>15</v>
      </c>
      <c r="G79" s="91">
        <v>466.1</v>
      </c>
      <c r="H79" s="88" t="s">
        <v>56</v>
      </c>
    </row>
    <row r="80" spans="1:8" s="57" customFormat="1" ht="20.100000000000001" customHeight="1" x14ac:dyDescent="0.25">
      <c r="A80" s="85" t="s">
        <v>20</v>
      </c>
      <c r="B80" s="85">
        <v>77</v>
      </c>
      <c r="C80" s="92">
        <v>40789963</v>
      </c>
      <c r="D80" s="89">
        <v>41526</v>
      </c>
      <c r="E80" s="92" t="s">
        <v>198</v>
      </c>
      <c r="F80" s="90">
        <v>15</v>
      </c>
      <c r="G80" s="91">
        <v>466.1</v>
      </c>
      <c r="H80" s="88" t="s">
        <v>56</v>
      </c>
    </row>
    <row r="81" spans="1:8" s="57" customFormat="1" ht="20.100000000000001" customHeight="1" x14ac:dyDescent="0.25">
      <c r="A81" s="85" t="s">
        <v>20</v>
      </c>
      <c r="B81" s="85">
        <v>78</v>
      </c>
      <c r="C81" s="92">
        <v>40789982</v>
      </c>
      <c r="D81" s="89">
        <v>41526</v>
      </c>
      <c r="E81" s="92" t="s">
        <v>198</v>
      </c>
      <c r="F81" s="90">
        <v>15</v>
      </c>
      <c r="G81" s="91">
        <v>466.1</v>
      </c>
      <c r="H81" s="88" t="s">
        <v>56</v>
      </c>
    </row>
    <row r="82" spans="1:8" s="57" customFormat="1" ht="20.100000000000001" customHeight="1" x14ac:dyDescent="0.25">
      <c r="A82" s="85" t="s">
        <v>20</v>
      </c>
      <c r="B82" s="85">
        <v>79</v>
      </c>
      <c r="C82" s="92">
        <v>40789995</v>
      </c>
      <c r="D82" s="89">
        <v>41526</v>
      </c>
      <c r="E82" s="92" t="s">
        <v>198</v>
      </c>
      <c r="F82" s="90">
        <v>15</v>
      </c>
      <c r="G82" s="91">
        <v>466.1</v>
      </c>
      <c r="H82" s="88" t="s">
        <v>56</v>
      </c>
    </row>
    <row r="83" spans="1:8" s="57" customFormat="1" ht="20.100000000000001" customHeight="1" x14ac:dyDescent="0.25">
      <c r="A83" s="85" t="s">
        <v>20</v>
      </c>
      <c r="B83" s="85">
        <v>80</v>
      </c>
      <c r="C83" s="92">
        <v>40790020</v>
      </c>
      <c r="D83" s="89">
        <v>41526</v>
      </c>
      <c r="E83" s="92" t="s">
        <v>198</v>
      </c>
      <c r="F83" s="90">
        <v>15</v>
      </c>
      <c r="G83" s="91">
        <v>466.1</v>
      </c>
      <c r="H83" s="88" t="s">
        <v>56</v>
      </c>
    </row>
    <row r="84" spans="1:8" s="57" customFormat="1" ht="20.100000000000001" customHeight="1" x14ac:dyDescent="0.25">
      <c r="A84" s="85" t="s">
        <v>20</v>
      </c>
      <c r="B84" s="85">
        <v>81</v>
      </c>
      <c r="C84" s="92">
        <v>40790043</v>
      </c>
      <c r="D84" s="89">
        <v>41526</v>
      </c>
      <c r="E84" s="92" t="s">
        <v>198</v>
      </c>
      <c r="F84" s="90">
        <v>15</v>
      </c>
      <c r="G84" s="91">
        <v>466.1</v>
      </c>
      <c r="H84" s="88" t="s">
        <v>56</v>
      </c>
    </row>
    <row r="85" spans="1:8" s="57" customFormat="1" ht="20.100000000000001" customHeight="1" x14ac:dyDescent="0.25">
      <c r="A85" s="85" t="s">
        <v>20</v>
      </c>
      <c r="B85" s="85">
        <v>82</v>
      </c>
      <c r="C85" s="92">
        <v>40789915</v>
      </c>
      <c r="D85" s="89">
        <v>41526</v>
      </c>
      <c r="E85" s="92" t="s">
        <v>198</v>
      </c>
      <c r="F85" s="90">
        <v>15</v>
      </c>
      <c r="G85" s="91">
        <v>466.1</v>
      </c>
      <c r="H85" s="88" t="s">
        <v>56</v>
      </c>
    </row>
    <row r="86" spans="1:8" s="57" customFormat="1" ht="20.100000000000001" customHeight="1" x14ac:dyDescent="0.25">
      <c r="A86" s="85" t="s">
        <v>20</v>
      </c>
      <c r="B86" s="85">
        <v>83</v>
      </c>
      <c r="C86" s="92">
        <v>40789742</v>
      </c>
      <c r="D86" s="89">
        <v>41526</v>
      </c>
      <c r="E86" s="92" t="s">
        <v>198</v>
      </c>
      <c r="F86" s="90">
        <v>15</v>
      </c>
      <c r="G86" s="91">
        <v>466.1</v>
      </c>
      <c r="H86" s="88" t="s">
        <v>56</v>
      </c>
    </row>
    <row r="87" spans="1:8" s="57" customFormat="1" ht="20.100000000000001" customHeight="1" x14ac:dyDescent="0.25">
      <c r="A87" s="85" t="s">
        <v>20</v>
      </c>
      <c r="B87" s="85">
        <v>84</v>
      </c>
      <c r="C87" s="92">
        <v>40789766</v>
      </c>
      <c r="D87" s="89">
        <v>41526</v>
      </c>
      <c r="E87" s="92" t="s">
        <v>198</v>
      </c>
      <c r="F87" s="90">
        <v>15</v>
      </c>
      <c r="G87" s="91">
        <v>466.1</v>
      </c>
      <c r="H87" s="88" t="s">
        <v>56</v>
      </c>
    </row>
    <row r="88" spans="1:8" s="57" customFormat="1" ht="20.100000000000001" customHeight="1" x14ac:dyDescent="0.25">
      <c r="A88" s="85" t="s">
        <v>20</v>
      </c>
      <c r="B88" s="85">
        <v>85</v>
      </c>
      <c r="C88" s="92">
        <v>40789775</v>
      </c>
      <c r="D88" s="89">
        <v>41526</v>
      </c>
      <c r="E88" s="92" t="s">
        <v>198</v>
      </c>
      <c r="F88" s="90">
        <v>15</v>
      </c>
      <c r="G88" s="91">
        <v>466.1</v>
      </c>
      <c r="H88" s="88" t="s">
        <v>56</v>
      </c>
    </row>
    <row r="89" spans="1:8" s="57" customFormat="1" ht="20.100000000000001" customHeight="1" x14ac:dyDescent="0.25">
      <c r="A89" s="85" t="s">
        <v>20</v>
      </c>
      <c r="B89" s="85">
        <v>86</v>
      </c>
      <c r="C89" s="92">
        <v>40789789</v>
      </c>
      <c r="D89" s="89">
        <v>41526</v>
      </c>
      <c r="E89" s="92" t="s">
        <v>198</v>
      </c>
      <c r="F89" s="90">
        <v>15</v>
      </c>
      <c r="G89" s="91">
        <v>466.1</v>
      </c>
      <c r="H89" s="88" t="s">
        <v>56</v>
      </c>
    </row>
    <row r="90" spans="1:8" s="57" customFormat="1" ht="20.100000000000001" customHeight="1" x14ac:dyDescent="0.25">
      <c r="A90" s="85" t="s">
        <v>20</v>
      </c>
      <c r="B90" s="85">
        <v>87</v>
      </c>
      <c r="C90" s="92">
        <v>40789935</v>
      </c>
      <c r="D90" s="89">
        <v>41526</v>
      </c>
      <c r="E90" s="92" t="s">
        <v>198</v>
      </c>
      <c r="F90" s="90">
        <v>15</v>
      </c>
      <c r="G90" s="91">
        <v>466.1</v>
      </c>
      <c r="H90" s="88" t="s">
        <v>56</v>
      </c>
    </row>
    <row r="91" spans="1:8" s="57" customFormat="1" ht="20.100000000000001" customHeight="1" x14ac:dyDescent="0.25">
      <c r="A91" s="85" t="s">
        <v>20</v>
      </c>
      <c r="B91" s="85">
        <v>88</v>
      </c>
      <c r="C91" s="92">
        <v>40789952</v>
      </c>
      <c r="D91" s="89">
        <v>41526</v>
      </c>
      <c r="E91" s="92" t="s">
        <v>198</v>
      </c>
      <c r="F91" s="90">
        <v>15</v>
      </c>
      <c r="G91" s="91">
        <v>466.1</v>
      </c>
      <c r="H91" s="88" t="s">
        <v>56</v>
      </c>
    </row>
    <row r="92" spans="1:8" s="57" customFormat="1" ht="20.100000000000001" customHeight="1" x14ac:dyDescent="0.25">
      <c r="A92" s="85" t="s">
        <v>20</v>
      </c>
      <c r="B92" s="85">
        <v>89</v>
      </c>
      <c r="C92" s="92">
        <v>40790003</v>
      </c>
      <c r="D92" s="89">
        <v>41526</v>
      </c>
      <c r="E92" s="92" t="s">
        <v>198</v>
      </c>
      <c r="F92" s="90">
        <v>15</v>
      </c>
      <c r="G92" s="91">
        <v>466.1</v>
      </c>
      <c r="H92" s="88" t="s">
        <v>56</v>
      </c>
    </row>
    <row r="93" spans="1:8" s="57" customFormat="1" ht="20.100000000000001" customHeight="1" x14ac:dyDescent="0.25">
      <c r="A93" s="85" t="s">
        <v>20</v>
      </c>
      <c r="B93" s="85">
        <v>90</v>
      </c>
      <c r="C93" s="92">
        <v>40790016</v>
      </c>
      <c r="D93" s="89">
        <v>41526</v>
      </c>
      <c r="E93" s="92" t="s">
        <v>198</v>
      </c>
      <c r="F93" s="90">
        <v>15</v>
      </c>
      <c r="G93" s="91">
        <v>466.1</v>
      </c>
      <c r="H93" s="88" t="s">
        <v>56</v>
      </c>
    </row>
    <row r="94" spans="1:8" s="57" customFormat="1" ht="20.100000000000001" customHeight="1" x14ac:dyDescent="0.25">
      <c r="A94" s="85" t="s">
        <v>20</v>
      </c>
      <c r="B94" s="85">
        <v>91</v>
      </c>
      <c r="C94" s="92">
        <v>40790031</v>
      </c>
      <c r="D94" s="89">
        <v>41526</v>
      </c>
      <c r="E94" s="92" t="s">
        <v>198</v>
      </c>
      <c r="F94" s="90">
        <v>15</v>
      </c>
      <c r="G94" s="91">
        <v>466.1</v>
      </c>
      <c r="H94" s="88" t="s">
        <v>56</v>
      </c>
    </row>
    <row r="95" spans="1:8" s="57" customFormat="1" ht="20.100000000000001" customHeight="1" x14ac:dyDescent="0.25">
      <c r="A95" s="85" t="s">
        <v>20</v>
      </c>
      <c r="B95" s="85">
        <v>92</v>
      </c>
      <c r="C95" s="92">
        <v>40792627</v>
      </c>
      <c r="D95" s="89">
        <v>41533</v>
      </c>
      <c r="E95" s="92" t="s">
        <v>198</v>
      </c>
      <c r="F95" s="90">
        <v>15</v>
      </c>
      <c r="G95" s="91">
        <v>466.1</v>
      </c>
      <c r="H95" s="88" t="s">
        <v>68</v>
      </c>
    </row>
    <row r="96" spans="1:8" s="57" customFormat="1" ht="20.100000000000001" customHeight="1" x14ac:dyDescent="0.25">
      <c r="A96" s="85" t="s">
        <v>20</v>
      </c>
      <c r="B96" s="85">
        <v>93</v>
      </c>
      <c r="C96" s="92">
        <v>40791430</v>
      </c>
      <c r="D96" s="89">
        <v>41533</v>
      </c>
      <c r="E96" s="92" t="s">
        <v>198</v>
      </c>
      <c r="F96" s="90">
        <v>15</v>
      </c>
      <c r="G96" s="91">
        <v>466.1</v>
      </c>
      <c r="H96" s="88" t="s">
        <v>54</v>
      </c>
    </row>
    <row r="97" spans="1:8" s="57" customFormat="1" ht="20.100000000000001" customHeight="1" x14ac:dyDescent="0.25">
      <c r="A97" s="85" t="s">
        <v>20</v>
      </c>
      <c r="B97" s="85">
        <v>94</v>
      </c>
      <c r="C97" s="92">
        <v>40792382</v>
      </c>
      <c r="D97" s="89">
        <v>41535</v>
      </c>
      <c r="E97" s="92" t="s">
        <v>195</v>
      </c>
      <c r="F97" s="90">
        <v>14</v>
      </c>
      <c r="G97" s="91">
        <v>466.1</v>
      </c>
      <c r="H97" s="88" t="s">
        <v>34</v>
      </c>
    </row>
    <row r="98" spans="1:8" s="57" customFormat="1" ht="20.100000000000001" customHeight="1" x14ac:dyDescent="0.25">
      <c r="A98" s="85" t="s">
        <v>20</v>
      </c>
      <c r="B98" s="85">
        <v>95</v>
      </c>
      <c r="C98" s="92">
        <v>40792043</v>
      </c>
      <c r="D98" s="89">
        <v>41529</v>
      </c>
      <c r="E98" s="92" t="s">
        <v>195</v>
      </c>
      <c r="F98" s="90">
        <v>13</v>
      </c>
      <c r="G98" s="91">
        <v>466.1</v>
      </c>
      <c r="H98" s="88" t="s">
        <v>24</v>
      </c>
    </row>
    <row r="99" spans="1:8" s="57" customFormat="1" ht="20.100000000000001" customHeight="1" x14ac:dyDescent="0.25">
      <c r="A99" s="85" t="s">
        <v>20</v>
      </c>
      <c r="B99" s="85">
        <v>96</v>
      </c>
      <c r="C99" s="92">
        <v>40789751</v>
      </c>
      <c r="D99" s="89">
        <v>41526</v>
      </c>
      <c r="E99" s="92" t="s">
        <v>198</v>
      </c>
      <c r="F99" s="90">
        <v>15</v>
      </c>
      <c r="G99" s="91">
        <v>466.1</v>
      </c>
      <c r="H99" s="88" t="s">
        <v>56</v>
      </c>
    </row>
    <row r="100" spans="1:8" s="57" customFormat="1" ht="20.100000000000001" customHeight="1" x14ac:dyDescent="0.25">
      <c r="A100" s="85" t="s">
        <v>20</v>
      </c>
      <c r="B100" s="85">
        <v>97</v>
      </c>
      <c r="C100" s="92">
        <v>40791433</v>
      </c>
      <c r="D100" s="89">
        <v>41533</v>
      </c>
      <c r="E100" s="92" t="s">
        <v>198</v>
      </c>
      <c r="F100" s="90">
        <v>15</v>
      </c>
      <c r="G100" s="91">
        <v>466.1</v>
      </c>
      <c r="H100" s="88" t="s">
        <v>109</v>
      </c>
    </row>
    <row r="101" spans="1:8" s="57" customFormat="1" ht="20.100000000000001" customHeight="1" x14ac:dyDescent="0.25">
      <c r="A101" s="85" t="s">
        <v>20</v>
      </c>
      <c r="B101" s="85">
        <v>98</v>
      </c>
      <c r="C101" s="92">
        <v>40791439</v>
      </c>
      <c r="D101" s="89">
        <v>41533</v>
      </c>
      <c r="E101" s="92" t="s">
        <v>198</v>
      </c>
      <c r="F101" s="90">
        <v>15</v>
      </c>
      <c r="G101" s="91">
        <v>466.1</v>
      </c>
      <c r="H101" s="88" t="s">
        <v>109</v>
      </c>
    </row>
    <row r="102" spans="1:8" s="57" customFormat="1" ht="20.100000000000001" customHeight="1" x14ac:dyDescent="0.25">
      <c r="A102" s="85" t="s">
        <v>20</v>
      </c>
      <c r="B102" s="85">
        <v>99</v>
      </c>
      <c r="C102" s="92">
        <v>40791602</v>
      </c>
      <c r="D102" s="89">
        <v>41537</v>
      </c>
      <c r="E102" s="92" t="s">
        <v>198</v>
      </c>
      <c r="F102" s="90">
        <v>7</v>
      </c>
      <c r="G102" s="91">
        <v>466.1</v>
      </c>
      <c r="H102" s="88" t="s">
        <v>24</v>
      </c>
    </row>
    <row r="103" spans="1:8" s="57" customFormat="1" ht="20.100000000000001" customHeight="1" x14ac:dyDescent="0.25">
      <c r="A103" s="85" t="s">
        <v>20</v>
      </c>
      <c r="B103" s="85">
        <v>100</v>
      </c>
      <c r="C103" s="92">
        <v>40789487</v>
      </c>
      <c r="D103" s="89">
        <v>41526</v>
      </c>
      <c r="E103" s="92" t="s">
        <v>198</v>
      </c>
      <c r="F103" s="90">
        <v>15</v>
      </c>
      <c r="G103" s="91">
        <v>466.1</v>
      </c>
      <c r="H103" s="88" t="s">
        <v>56</v>
      </c>
    </row>
    <row r="104" spans="1:8" s="57" customFormat="1" ht="20.100000000000001" customHeight="1" x14ac:dyDescent="0.25">
      <c r="A104" s="85" t="s">
        <v>20</v>
      </c>
      <c r="B104" s="85">
        <v>101</v>
      </c>
      <c r="C104" s="92">
        <v>40789526</v>
      </c>
      <c r="D104" s="89">
        <v>41526</v>
      </c>
      <c r="E104" s="92" t="s">
        <v>198</v>
      </c>
      <c r="F104" s="90">
        <v>15</v>
      </c>
      <c r="G104" s="91">
        <v>466.1</v>
      </c>
      <c r="H104" s="88" t="s">
        <v>56</v>
      </c>
    </row>
    <row r="105" spans="1:8" s="57" customFormat="1" ht="20.100000000000001" customHeight="1" x14ac:dyDescent="0.25">
      <c r="A105" s="85" t="s">
        <v>20</v>
      </c>
      <c r="B105" s="85">
        <v>102</v>
      </c>
      <c r="C105" s="92">
        <v>40789543</v>
      </c>
      <c r="D105" s="89">
        <v>41526</v>
      </c>
      <c r="E105" s="92" t="s">
        <v>198</v>
      </c>
      <c r="F105" s="90">
        <v>15</v>
      </c>
      <c r="G105" s="91">
        <v>466.1</v>
      </c>
      <c r="H105" s="88" t="s">
        <v>56</v>
      </c>
    </row>
    <row r="106" spans="1:8" s="57" customFormat="1" ht="20.100000000000001" customHeight="1" x14ac:dyDescent="0.25">
      <c r="A106" s="85" t="s">
        <v>20</v>
      </c>
      <c r="B106" s="85">
        <v>103</v>
      </c>
      <c r="C106" s="92">
        <v>40789623</v>
      </c>
      <c r="D106" s="89">
        <v>41526</v>
      </c>
      <c r="E106" s="92" t="s">
        <v>198</v>
      </c>
      <c r="F106" s="90">
        <v>15</v>
      </c>
      <c r="G106" s="91">
        <v>466.1</v>
      </c>
      <c r="H106" s="88" t="s">
        <v>56</v>
      </c>
    </row>
    <row r="107" spans="1:8" s="57" customFormat="1" ht="20.100000000000001" customHeight="1" x14ac:dyDescent="0.25">
      <c r="A107" s="85" t="s">
        <v>20</v>
      </c>
      <c r="B107" s="85">
        <v>104</v>
      </c>
      <c r="C107" s="92">
        <v>40789630</v>
      </c>
      <c r="D107" s="89">
        <v>41526</v>
      </c>
      <c r="E107" s="92" t="s">
        <v>198</v>
      </c>
      <c r="F107" s="90">
        <v>15</v>
      </c>
      <c r="G107" s="91">
        <v>466.1</v>
      </c>
      <c r="H107" s="88" t="s">
        <v>56</v>
      </c>
    </row>
    <row r="108" spans="1:8" s="57" customFormat="1" ht="20.100000000000001" customHeight="1" x14ac:dyDescent="0.25">
      <c r="A108" s="85" t="s">
        <v>20</v>
      </c>
      <c r="B108" s="85">
        <v>105</v>
      </c>
      <c r="C108" s="92">
        <v>40789653</v>
      </c>
      <c r="D108" s="89">
        <v>41526</v>
      </c>
      <c r="E108" s="92" t="s">
        <v>198</v>
      </c>
      <c r="F108" s="90">
        <v>15</v>
      </c>
      <c r="G108" s="91">
        <v>466.1</v>
      </c>
      <c r="H108" s="88" t="s">
        <v>56</v>
      </c>
    </row>
    <row r="109" spans="1:8" s="57" customFormat="1" ht="20.100000000000001" customHeight="1" x14ac:dyDescent="0.25">
      <c r="A109" s="85" t="s">
        <v>20</v>
      </c>
      <c r="B109" s="85">
        <v>106</v>
      </c>
      <c r="C109" s="92">
        <v>40789660</v>
      </c>
      <c r="D109" s="89">
        <v>41526</v>
      </c>
      <c r="E109" s="92" t="s">
        <v>198</v>
      </c>
      <c r="F109" s="90">
        <v>15</v>
      </c>
      <c r="G109" s="91">
        <v>466.1</v>
      </c>
      <c r="H109" s="88" t="s">
        <v>56</v>
      </c>
    </row>
    <row r="110" spans="1:8" s="57" customFormat="1" ht="20.100000000000001" customHeight="1" x14ac:dyDescent="0.25">
      <c r="A110" s="85" t="s">
        <v>20</v>
      </c>
      <c r="B110" s="85">
        <v>107</v>
      </c>
      <c r="C110" s="92">
        <v>40789674</v>
      </c>
      <c r="D110" s="89">
        <v>41526</v>
      </c>
      <c r="E110" s="92" t="s">
        <v>198</v>
      </c>
      <c r="F110" s="90">
        <v>15</v>
      </c>
      <c r="G110" s="91">
        <v>466.1</v>
      </c>
      <c r="H110" s="88" t="s">
        <v>56</v>
      </c>
    </row>
    <row r="111" spans="1:8" s="57" customFormat="1" ht="20.100000000000001" customHeight="1" x14ac:dyDescent="0.25">
      <c r="A111" s="85" t="s">
        <v>20</v>
      </c>
      <c r="B111" s="85">
        <v>108</v>
      </c>
      <c r="C111" s="92">
        <v>40789683</v>
      </c>
      <c r="D111" s="89">
        <v>41526</v>
      </c>
      <c r="E111" s="92" t="s">
        <v>198</v>
      </c>
      <c r="F111" s="90">
        <v>15</v>
      </c>
      <c r="G111" s="91">
        <v>466.1</v>
      </c>
      <c r="H111" s="88" t="s">
        <v>56</v>
      </c>
    </row>
    <row r="112" spans="1:8" s="57" customFormat="1" ht="20.100000000000001" customHeight="1" x14ac:dyDescent="0.25">
      <c r="A112" s="85" t="s">
        <v>20</v>
      </c>
      <c r="B112" s="85">
        <v>109</v>
      </c>
      <c r="C112" s="92">
        <v>40789689</v>
      </c>
      <c r="D112" s="89">
        <v>41526</v>
      </c>
      <c r="E112" s="92" t="s">
        <v>198</v>
      </c>
      <c r="F112" s="90">
        <v>15</v>
      </c>
      <c r="G112" s="91">
        <v>466.1</v>
      </c>
      <c r="H112" s="88" t="s">
        <v>56</v>
      </c>
    </row>
    <row r="113" spans="1:8" s="57" customFormat="1" ht="20.100000000000001" customHeight="1" x14ac:dyDescent="0.25">
      <c r="A113" s="85" t="s">
        <v>20</v>
      </c>
      <c r="B113" s="85">
        <v>110</v>
      </c>
      <c r="C113" s="92">
        <v>40792455</v>
      </c>
      <c r="D113" s="89">
        <v>41530</v>
      </c>
      <c r="E113" s="92" t="s">
        <v>195</v>
      </c>
      <c r="F113" s="90">
        <v>15</v>
      </c>
      <c r="G113" s="91">
        <v>466.1</v>
      </c>
      <c r="H113" s="88" t="s">
        <v>61</v>
      </c>
    </row>
    <row r="114" spans="1:8" s="57" customFormat="1" ht="20.100000000000001" customHeight="1" x14ac:dyDescent="0.25">
      <c r="A114" s="85" t="s">
        <v>20</v>
      </c>
      <c r="B114" s="85">
        <v>111</v>
      </c>
      <c r="C114" s="92">
        <v>40791454</v>
      </c>
      <c r="D114" s="89">
        <v>41529</v>
      </c>
      <c r="E114" s="92" t="s">
        <v>198</v>
      </c>
      <c r="F114" s="90">
        <v>5.5</v>
      </c>
      <c r="G114" s="91">
        <v>466.1</v>
      </c>
      <c r="H114" s="88" t="s">
        <v>24</v>
      </c>
    </row>
    <row r="115" spans="1:8" s="57" customFormat="1" ht="20.100000000000001" customHeight="1" x14ac:dyDescent="0.25">
      <c r="A115" s="85" t="s">
        <v>20</v>
      </c>
      <c r="B115" s="85">
        <v>112</v>
      </c>
      <c r="C115" s="92">
        <v>40793619</v>
      </c>
      <c r="D115" s="89">
        <v>41540</v>
      </c>
      <c r="E115" s="92" t="s">
        <v>195</v>
      </c>
      <c r="F115" s="90">
        <v>7</v>
      </c>
      <c r="G115" s="91">
        <v>466.1</v>
      </c>
      <c r="H115" s="88" t="s">
        <v>109</v>
      </c>
    </row>
    <row r="116" spans="1:8" s="57" customFormat="1" ht="20.100000000000001" customHeight="1" x14ac:dyDescent="0.25">
      <c r="A116" s="85" t="s">
        <v>20</v>
      </c>
      <c r="B116" s="85">
        <v>113</v>
      </c>
      <c r="C116" s="92">
        <v>40790691</v>
      </c>
      <c r="D116" s="89">
        <v>41529</v>
      </c>
      <c r="E116" s="92" t="s">
        <v>198</v>
      </c>
      <c r="F116" s="90">
        <v>10</v>
      </c>
      <c r="G116" s="91">
        <v>466.1</v>
      </c>
      <c r="H116" s="88" t="s">
        <v>48</v>
      </c>
    </row>
    <row r="117" spans="1:8" s="57" customFormat="1" ht="20.100000000000001" customHeight="1" x14ac:dyDescent="0.25">
      <c r="A117" s="85" t="s">
        <v>20</v>
      </c>
      <c r="B117" s="85">
        <v>114</v>
      </c>
      <c r="C117" s="92">
        <v>40792088</v>
      </c>
      <c r="D117" s="89">
        <v>41540</v>
      </c>
      <c r="E117" s="92" t="s">
        <v>195</v>
      </c>
      <c r="F117" s="90">
        <v>15</v>
      </c>
      <c r="G117" s="91">
        <v>466.1</v>
      </c>
      <c r="H117" s="88" t="s">
        <v>56</v>
      </c>
    </row>
    <row r="118" spans="1:8" s="57" customFormat="1" ht="20.100000000000001" customHeight="1" x14ac:dyDescent="0.25">
      <c r="A118" s="85" t="s">
        <v>20</v>
      </c>
      <c r="B118" s="85">
        <v>115</v>
      </c>
      <c r="C118" s="92">
        <v>40792127</v>
      </c>
      <c r="D118" s="89">
        <v>41533</v>
      </c>
      <c r="E118" s="92" t="s">
        <v>195</v>
      </c>
      <c r="F118" s="90">
        <v>15</v>
      </c>
      <c r="G118" s="91">
        <v>466.1</v>
      </c>
      <c r="H118" s="88" t="s">
        <v>56</v>
      </c>
    </row>
    <row r="119" spans="1:8" s="57" customFormat="1" ht="20.100000000000001" customHeight="1" x14ac:dyDescent="0.25">
      <c r="A119" s="85" t="s">
        <v>20</v>
      </c>
      <c r="B119" s="85">
        <v>116</v>
      </c>
      <c r="C119" s="92">
        <v>40792419</v>
      </c>
      <c r="D119" s="89">
        <v>41533</v>
      </c>
      <c r="E119" s="92" t="s">
        <v>195</v>
      </c>
      <c r="F119" s="90">
        <v>15</v>
      </c>
      <c r="G119" s="91">
        <v>466.1</v>
      </c>
      <c r="H119" s="88" t="s">
        <v>56</v>
      </c>
    </row>
    <row r="120" spans="1:8" s="57" customFormat="1" ht="20.100000000000001" customHeight="1" x14ac:dyDescent="0.25">
      <c r="A120" s="85" t="s">
        <v>20</v>
      </c>
      <c r="B120" s="85">
        <v>117</v>
      </c>
      <c r="C120" s="92">
        <v>40792475</v>
      </c>
      <c r="D120" s="89">
        <v>41533</v>
      </c>
      <c r="E120" s="92" t="s">
        <v>195</v>
      </c>
      <c r="F120" s="90">
        <v>15</v>
      </c>
      <c r="G120" s="91">
        <v>466.1</v>
      </c>
      <c r="H120" s="88" t="s">
        <v>56</v>
      </c>
    </row>
    <row r="121" spans="1:8" s="57" customFormat="1" ht="20.100000000000001" customHeight="1" x14ac:dyDescent="0.25">
      <c r="A121" s="85" t="s">
        <v>20</v>
      </c>
      <c r="B121" s="85">
        <v>118</v>
      </c>
      <c r="C121" s="92">
        <v>40792489</v>
      </c>
      <c r="D121" s="89">
        <v>41533</v>
      </c>
      <c r="E121" s="92" t="s">
        <v>195</v>
      </c>
      <c r="F121" s="90">
        <v>15</v>
      </c>
      <c r="G121" s="91">
        <v>466.1</v>
      </c>
      <c r="H121" s="88" t="s">
        <v>56</v>
      </c>
    </row>
    <row r="122" spans="1:8" s="57" customFormat="1" ht="20.100000000000001" customHeight="1" x14ac:dyDescent="0.25">
      <c r="A122" s="85" t="s">
        <v>20</v>
      </c>
      <c r="B122" s="85">
        <v>119</v>
      </c>
      <c r="C122" s="92">
        <v>40791591</v>
      </c>
      <c r="D122" s="89">
        <v>41537</v>
      </c>
      <c r="E122" s="92" t="s">
        <v>195</v>
      </c>
      <c r="F122" s="90">
        <v>10</v>
      </c>
      <c r="G122" s="91">
        <v>466.1</v>
      </c>
      <c r="H122" s="88" t="s">
        <v>24</v>
      </c>
    </row>
    <row r="123" spans="1:8" s="57" customFormat="1" ht="20.100000000000001" customHeight="1" x14ac:dyDescent="0.25">
      <c r="A123" s="85" t="s">
        <v>20</v>
      </c>
      <c r="B123" s="85">
        <v>120</v>
      </c>
      <c r="C123" s="92">
        <v>40791601</v>
      </c>
      <c r="D123" s="89">
        <v>41537</v>
      </c>
      <c r="E123" s="92" t="s">
        <v>195</v>
      </c>
      <c r="F123" s="90">
        <v>10</v>
      </c>
      <c r="G123" s="91">
        <v>466.1</v>
      </c>
      <c r="H123" s="88" t="s">
        <v>24</v>
      </c>
    </row>
    <row r="124" spans="1:8" s="57" customFormat="1" ht="20.100000000000001" customHeight="1" x14ac:dyDescent="0.25">
      <c r="A124" s="85" t="s">
        <v>20</v>
      </c>
      <c r="B124" s="85">
        <v>121</v>
      </c>
      <c r="C124" s="92">
        <v>40793394</v>
      </c>
      <c r="D124" s="89">
        <v>41533</v>
      </c>
      <c r="E124" s="92" t="s">
        <v>195</v>
      </c>
      <c r="F124" s="90">
        <v>15</v>
      </c>
      <c r="G124" s="91">
        <v>466.1</v>
      </c>
      <c r="H124" s="88" t="s">
        <v>56</v>
      </c>
    </row>
    <row r="125" spans="1:8" s="57" customFormat="1" ht="20.100000000000001" customHeight="1" x14ac:dyDescent="0.25">
      <c r="A125" s="85" t="s">
        <v>20</v>
      </c>
      <c r="B125" s="85">
        <v>122</v>
      </c>
      <c r="C125" s="92">
        <v>40793416</v>
      </c>
      <c r="D125" s="89">
        <v>41533</v>
      </c>
      <c r="E125" s="92" t="s">
        <v>195</v>
      </c>
      <c r="F125" s="90">
        <v>15</v>
      </c>
      <c r="G125" s="91">
        <v>466.1</v>
      </c>
      <c r="H125" s="88" t="s">
        <v>56</v>
      </c>
    </row>
    <row r="126" spans="1:8" s="57" customFormat="1" ht="20.100000000000001" customHeight="1" x14ac:dyDescent="0.25">
      <c r="A126" s="85" t="s">
        <v>20</v>
      </c>
      <c r="B126" s="85">
        <v>123</v>
      </c>
      <c r="C126" s="92">
        <v>40793433</v>
      </c>
      <c r="D126" s="89">
        <v>41533</v>
      </c>
      <c r="E126" s="92" t="s">
        <v>195</v>
      </c>
      <c r="F126" s="90">
        <v>15</v>
      </c>
      <c r="G126" s="91">
        <v>466.1</v>
      </c>
      <c r="H126" s="88" t="s">
        <v>56</v>
      </c>
    </row>
    <row r="127" spans="1:8" s="57" customFormat="1" ht="20.100000000000001" customHeight="1" x14ac:dyDescent="0.25">
      <c r="A127" s="85" t="s">
        <v>20</v>
      </c>
      <c r="B127" s="85">
        <v>124</v>
      </c>
      <c r="C127" s="92">
        <v>40793466</v>
      </c>
      <c r="D127" s="89">
        <v>41533</v>
      </c>
      <c r="E127" s="92" t="s">
        <v>195</v>
      </c>
      <c r="F127" s="90">
        <v>15</v>
      </c>
      <c r="G127" s="91">
        <v>466.1</v>
      </c>
      <c r="H127" s="88" t="s">
        <v>56</v>
      </c>
    </row>
    <row r="128" spans="1:8" s="57" customFormat="1" ht="20.100000000000001" customHeight="1" x14ac:dyDescent="0.25">
      <c r="A128" s="85" t="s">
        <v>20</v>
      </c>
      <c r="B128" s="85">
        <v>125</v>
      </c>
      <c r="C128" s="92">
        <v>40793503</v>
      </c>
      <c r="D128" s="89">
        <v>41533</v>
      </c>
      <c r="E128" s="92" t="s">
        <v>195</v>
      </c>
      <c r="F128" s="90">
        <v>15</v>
      </c>
      <c r="G128" s="91">
        <v>466.1</v>
      </c>
      <c r="H128" s="88" t="s">
        <v>56</v>
      </c>
    </row>
    <row r="129" spans="1:8" s="57" customFormat="1" ht="20.100000000000001" customHeight="1" x14ac:dyDescent="0.25">
      <c r="A129" s="85" t="s">
        <v>20</v>
      </c>
      <c r="B129" s="85">
        <v>126</v>
      </c>
      <c r="C129" s="92">
        <v>40793534</v>
      </c>
      <c r="D129" s="89">
        <v>41533</v>
      </c>
      <c r="E129" s="92" t="s">
        <v>195</v>
      </c>
      <c r="F129" s="90">
        <v>15</v>
      </c>
      <c r="G129" s="91">
        <v>466.1</v>
      </c>
      <c r="H129" s="88" t="s">
        <v>56</v>
      </c>
    </row>
    <row r="130" spans="1:8" s="57" customFormat="1" ht="20.100000000000001" customHeight="1" x14ac:dyDescent="0.25">
      <c r="A130" s="85" t="s">
        <v>20</v>
      </c>
      <c r="B130" s="85">
        <v>127</v>
      </c>
      <c r="C130" s="92">
        <v>40793555</v>
      </c>
      <c r="D130" s="89">
        <v>41533</v>
      </c>
      <c r="E130" s="92" t="s">
        <v>195</v>
      </c>
      <c r="F130" s="90">
        <v>15</v>
      </c>
      <c r="G130" s="91">
        <v>466.1</v>
      </c>
      <c r="H130" s="88" t="s">
        <v>56</v>
      </c>
    </row>
    <row r="131" spans="1:8" s="57" customFormat="1" ht="20.100000000000001" customHeight="1" x14ac:dyDescent="0.25">
      <c r="A131" s="85" t="s">
        <v>20</v>
      </c>
      <c r="B131" s="85">
        <v>128</v>
      </c>
      <c r="C131" s="92">
        <v>40793644</v>
      </c>
      <c r="D131" s="89">
        <v>41533</v>
      </c>
      <c r="E131" s="92" t="s">
        <v>195</v>
      </c>
      <c r="F131" s="90">
        <v>15</v>
      </c>
      <c r="G131" s="91">
        <v>466.1</v>
      </c>
      <c r="H131" s="88" t="s">
        <v>56</v>
      </c>
    </row>
    <row r="132" spans="1:8" s="57" customFormat="1" ht="20.100000000000001" customHeight="1" x14ac:dyDescent="0.25">
      <c r="A132" s="85" t="s">
        <v>20</v>
      </c>
      <c r="B132" s="85">
        <v>129</v>
      </c>
      <c r="C132" s="92">
        <v>40793695</v>
      </c>
      <c r="D132" s="89">
        <v>41533</v>
      </c>
      <c r="E132" s="92" t="s">
        <v>195</v>
      </c>
      <c r="F132" s="90">
        <v>15</v>
      </c>
      <c r="G132" s="91">
        <v>466.1</v>
      </c>
      <c r="H132" s="88" t="s">
        <v>56</v>
      </c>
    </row>
    <row r="133" spans="1:8" s="57" customFormat="1" ht="20.100000000000001" customHeight="1" x14ac:dyDescent="0.25">
      <c r="A133" s="85" t="s">
        <v>20</v>
      </c>
      <c r="B133" s="85">
        <v>130</v>
      </c>
      <c r="C133" s="92">
        <v>40793726</v>
      </c>
      <c r="D133" s="89">
        <v>41533</v>
      </c>
      <c r="E133" s="92" t="s">
        <v>195</v>
      </c>
      <c r="F133" s="90">
        <v>15</v>
      </c>
      <c r="G133" s="91">
        <v>466.1</v>
      </c>
      <c r="H133" s="88" t="s">
        <v>56</v>
      </c>
    </row>
    <row r="134" spans="1:8" s="57" customFormat="1" ht="20.100000000000001" customHeight="1" x14ac:dyDescent="0.25">
      <c r="A134" s="85" t="s">
        <v>20</v>
      </c>
      <c r="B134" s="85">
        <v>131</v>
      </c>
      <c r="C134" s="92">
        <v>40793795</v>
      </c>
      <c r="D134" s="89">
        <v>41533</v>
      </c>
      <c r="E134" s="92" t="s">
        <v>195</v>
      </c>
      <c r="F134" s="90">
        <v>15</v>
      </c>
      <c r="G134" s="91">
        <v>466.1</v>
      </c>
      <c r="H134" s="88" t="s">
        <v>56</v>
      </c>
    </row>
    <row r="135" spans="1:8" s="57" customFormat="1" ht="20.100000000000001" customHeight="1" x14ac:dyDescent="0.25">
      <c r="A135" s="85" t="s">
        <v>20</v>
      </c>
      <c r="B135" s="85">
        <v>132</v>
      </c>
      <c r="C135" s="92">
        <v>40793824</v>
      </c>
      <c r="D135" s="89">
        <v>41533</v>
      </c>
      <c r="E135" s="92" t="s">
        <v>195</v>
      </c>
      <c r="F135" s="90">
        <v>15</v>
      </c>
      <c r="G135" s="91">
        <v>466.1</v>
      </c>
      <c r="H135" s="88" t="s">
        <v>56</v>
      </c>
    </row>
    <row r="136" spans="1:8" s="57" customFormat="1" ht="20.100000000000001" customHeight="1" x14ac:dyDescent="0.25">
      <c r="A136" s="85" t="s">
        <v>20</v>
      </c>
      <c r="B136" s="85">
        <v>133</v>
      </c>
      <c r="C136" s="92">
        <v>40793846</v>
      </c>
      <c r="D136" s="89">
        <v>41533</v>
      </c>
      <c r="E136" s="92" t="s">
        <v>195</v>
      </c>
      <c r="F136" s="90">
        <v>15</v>
      </c>
      <c r="G136" s="91">
        <v>466.1</v>
      </c>
      <c r="H136" s="88" t="s">
        <v>56</v>
      </c>
    </row>
    <row r="137" spans="1:8" s="57" customFormat="1" ht="20.100000000000001" customHeight="1" x14ac:dyDescent="0.25">
      <c r="A137" s="85" t="s">
        <v>20</v>
      </c>
      <c r="B137" s="85">
        <v>134</v>
      </c>
      <c r="C137" s="92">
        <v>40793869</v>
      </c>
      <c r="D137" s="89">
        <v>41533</v>
      </c>
      <c r="E137" s="92" t="s">
        <v>195</v>
      </c>
      <c r="F137" s="90">
        <v>15</v>
      </c>
      <c r="G137" s="91">
        <v>466.1</v>
      </c>
      <c r="H137" s="88" t="s">
        <v>56</v>
      </c>
    </row>
    <row r="138" spans="1:8" s="57" customFormat="1" ht="20.100000000000001" customHeight="1" x14ac:dyDescent="0.25">
      <c r="A138" s="85" t="s">
        <v>20</v>
      </c>
      <c r="B138" s="85">
        <v>135</v>
      </c>
      <c r="C138" s="92">
        <v>40793893</v>
      </c>
      <c r="D138" s="89">
        <v>41533</v>
      </c>
      <c r="E138" s="92" t="s">
        <v>195</v>
      </c>
      <c r="F138" s="90">
        <v>15</v>
      </c>
      <c r="G138" s="91">
        <v>466.1</v>
      </c>
      <c r="H138" s="88" t="s">
        <v>56</v>
      </c>
    </row>
    <row r="139" spans="1:8" s="57" customFormat="1" ht="20.100000000000001" customHeight="1" x14ac:dyDescent="0.25">
      <c r="A139" s="85" t="s">
        <v>20</v>
      </c>
      <c r="B139" s="85">
        <v>136</v>
      </c>
      <c r="C139" s="92">
        <v>40793903</v>
      </c>
      <c r="D139" s="89">
        <v>41533</v>
      </c>
      <c r="E139" s="92" t="s">
        <v>195</v>
      </c>
      <c r="F139" s="90">
        <v>15</v>
      </c>
      <c r="G139" s="91">
        <v>466.1</v>
      </c>
      <c r="H139" s="88" t="s">
        <v>56</v>
      </c>
    </row>
    <row r="140" spans="1:8" s="57" customFormat="1" ht="20.100000000000001" customHeight="1" x14ac:dyDescent="0.25">
      <c r="A140" s="85" t="s">
        <v>20</v>
      </c>
      <c r="B140" s="85">
        <v>137</v>
      </c>
      <c r="C140" s="92">
        <v>40790840</v>
      </c>
      <c r="D140" s="89">
        <v>41528</v>
      </c>
      <c r="E140" s="92" t="s">
        <v>198</v>
      </c>
      <c r="F140" s="90">
        <v>15</v>
      </c>
      <c r="G140" s="91">
        <v>466.1</v>
      </c>
      <c r="H140" s="88" t="s">
        <v>34</v>
      </c>
    </row>
    <row r="141" spans="1:8" s="57" customFormat="1" ht="20.100000000000001" customHeight="1" x14ac:dyDescent="0.25">
      <c r="A141" s="85" t="s">
        <v>20</v>
      </c>
      <c r="B141" s="85">
        <v>138</v>
      </c>
      <c r="C141" s="92">
        <v>40791509</v>
      </c>
      <c r="D141" s="89">
        <v>41529</v>
      </c>
      <c r="E141" s="92" t="s">
        <v>195</v>
      </c>
      <c r="F141" s="90">
        <v>7</v>
      </c>
      <c r="G141" s="91">
        <v>466.1</v>
      </c>
      <c r="H141" s="88" t="s">
        <v>24</v>
      </c>
    </row>
    <row r="142" spans="1:8" s="57" customFormat="1" ht="20.100000000000001" customHeight="1" x14ac:dyDescent="0.25">
      <c r="A142" s="85" t="s">
        <v>20</v>
      </c>
      <c r="B142" s="85">
        <v>139</v>
      </c>
      <c r="C142" s="92">
        <v>40790824</v>
      </c>
      <c r="D142" s="89">
        <v>41530</v>
      </c>
      <c r="E142" s="92" t="s">
        <v>198</v>
      </c>
      <c r="F142" s="90">
        <v>15</v>
      </c>
      <c r="G142" s="91">
        <v>466.1</v>
      </c>
      <c r="H142" s="88" t="s">
        <v>56</v>
      </c>
    </row>
    <row r="143" spans="1:8" s="57" customFormat="1" ht="20.100000000000001" customHeight="1" x14ac:dyDescent="0.25">
      <c r="A143" s="85" t="s">
        <v>20</v>
      </c>
      <c r="B143" s="85">
        <v>140</v>
      </c>
      <c r="C143" s="92">
        <v>40790971</v>
      </c>
      <c r="D143" s="89">
        <v>41530</v>
      </c>
      <c r="E143" s="92" t="s">
        <v>198</v>
      </c>
      <c r="F143" s="90">
        <v>15</v>
      </c>
      <c r="G143" s="91">
        <v>466.1</v>
      </c>
      <c r="H143" s="88" t="s">
        <v>56</v>
      </c>
    </row>
    <row r="144" spans="1:8" s="57" customFormat="1" ht="20.100000000000001" customHeight="1" x14ac:dyDescent="0.25">
      <c r="A144" s="85" t="s">
        <v>20</v>
      </c>
      <c r="B144" s="85">
        <v>141</v>
      </c>
      <c r="C144" s="92">
        <v>40792893</v>
      </c>
      <c r="D144" s="89">
        <v>41533</v>
      </c>
      <c r="E144" s="92" t="s">
        <v>195</v>
      </c>
      <c r="F144" s="90">
        <v>15</v>
      </c>
      <c r="G144" s="91">
        <v>466.1</v>
      </c>
      <c r="H144" s="88" t="s">
        <v>100</v>
      </c>
    </row>
    <row r="145" spans="1:8" s="57" customFormat="1" ht="20.100000000000001" customHeight="1" x14ac:dyDescent="0.25">
      <c r="A145" s="85" t="s">
        <v>20</v>
      </c>
      <c r="B145" s="85">
        <v>142</v>
      </c>
      <c r="C145" s="92">
        <v>40794678</v>
      </c>
      <c r="D145" s="89">
        <v>41537</v>
      </c>
      <c r="E145" s="92" t="s">
        <v>195</v>
      </c>
      <c r="F145" s="90">
        <v>15</v>
      </c>
      <c r="G145" s="91">
        <v>466.1</v>
      </c>
      <c r="H145" s="88" t="s">
        <v>54</v>
      </c>
    </row>
    <row r="146" spans="1:8" s="57" customFormat="1" ht="20.100000000000001" customHeight="1" x14ac:dyDescent="0.25">
      <c r="A146" s="85" t="s">
        <v>20</v>
      </c>
      <c r="B146" s="85">
        <v>143</v>
      </c>
      <c r="C146" s="92">
        <v>40790276</v>
      </c>
      <c r="D146" s="89">
        <v>41526</v>
      </c>
      <c r="E146" s="92" t="s">
        <v>198</v>
      </c>
      <c r="F146" s="90">
        <v>15</v>
      </c>
      <c r="G146" s="91">
        <v>466.1</v>
      </c>
      <c r="H146" s="88" t="s">
        <v>30</v>
      </c>
    </row>
    <row r="147" spans="1:8" s="57" customFormat="1" ht="20.100000000000001" customHeight="1" x14ac:dyDescent="0.25">
      <c r="A147" s="85" t="s">
        <v>20</v>
      </c>
      <c r="B147" s="85">
        <v>144</v>
      </c>
      <c r="C147" s="92">
        <v>40792669</v>
      </c>
      <c r="D147" s="89">
        <v>41533</v>
      </c>
      <c r="E147" s="92" t="s">
        <v>198</v>
      </c>
      <c r="F147" s="90">
        <v>15</v>
      </c>
      <c r="G147" s="91">
        <v>466.1</v>
      </c>
      <c r="H147" s="88" t="s">
        <v>92</v>
      </c>
    </row>
    <row r="148" spans="1:8" s="57" customFormat="1" ht="20.100000000000001" customHeight="1" x14ac:dyDescent="0.25">
      <c r="A148" s="85" t="s">
        <v>20</v>
      </c>
      <c r="B148" s="85">
        <v>145</v>
      </c>
      <c r="C148" s="92">
        <v>40794611</v>
      </c>
      <c r="D148" s="89">
        <v>41540</v>
      </c>
      <c r="E148" s="92" t="s">
        <v>195</v>
      </c>
      <c r="F148" s="90">
        <v>15</v>
      </c>
      <c r="G148" s="91">
        <v>466.1</v>
      </c>
      <c r="H148" s="88" t="s">
        <v>54</v>
      </c>
    </row>
    <row r="149" spans="1:8" s="57" customFormat="1" ht="20.100000000000001" customHeight="1" x14ac:dyDescent="0.25">
      <c r="A149" s="85" t="s">
        <v>20</v>
      </c>
      <c r="B149" s="85">
        <v>146</v>
      </c>
      <c r="C149" s="92">
        <v>40793748</v>
      </c>
      <c r="D149" s="89">
        <v>41533</v>
      </c>
      <c r="E149" s="92" t="s">
        <v>195</v>
      </c>
      <c r="F149" s="90">
        <v>10</v>
      </c>
      <c r="G149" s="91">
        <v>466.1</v>
      </c>
      <c r="H149" s="88" t="s">
        <v>54</v>
      </c>
    </row>
    <row r="150" spans="1:8" s="57" customFormat="1" ht="20.100000000000001" customHeight="1" x14ac:dyDescent="0.25">
      <c r="A150" s="85" t="s">
        <v>20</v>
      </c>
      <c r="B150" s="85">
        <v>147</v>
      </c>
      <c r="C150" s="92">
        <v>40790807</v>
      </c>
      <c r="D150" s="89">
        <v>41529</v>
      </c>
      <c r="E150" s="92" t="s">
        <v>198</v>
      </c>
      <c r="F150" s="90">
        <v>10</v>
      </c>
      <c r="G150" s="91">
        <v>466.1</v>
      </c>
      <c r="H150" s="88" t="s">
        <v>109</v>
      </c>
    </row>
    <row r="151" spans="1:8" s="57" customFormat="1" ht="20.100000000000001" customHeight="1" x14ac:dyDescent="0.25">
      <c r="A151" s="85" t="s">
        <v>20</v>
      </c>
      <c r="B151" s="85">
        <v>148</v>
      </c>
      <c r="C151" s="92">
        <v>40791034</v>
      </c>
      <c r="D151" s="89">
        <v>41529</v>
      </c>
      <c r="E151" s="92" t="s">
        <v>198</v>
      </c>
      <c r="F151" s="90">
        <v>10</v>
      </c>
      <c r="G151" s="91">
        <v>466.1</v>
      </c>
      <c r="H151" s="88" t="s">
        <v>109</v>
      </c>
    </row>
    <row r="152" spans="1:8" s="57" customFormat="1" ht="20.100000000000001" customHeight="1" x14ac:dyDescent="0.25">
      <c r="A152" s="85" t="s">
        <v>20</v>
      </c>
      <c r="B152" s="85">
        <v>149</v>
      </c>
      <c r="C152" s="92">
        <v>40794128</v>
      </c>
      <c r="D152" s="89">
        <v>41537</v>
      </c>
      <c r="E152" s="92" t="s">
        <v>195</v>
      </c>
      <c r="F152" s="90">
        <v>15</v>
      </c>
      <c r="G152" s="91">
        <v>466.1</v>
      </c>
      <c r="H152" s="88" t="s">
        <v>53</v>
      </c>
    </row>
    <row r="153" spans="1:8" s="57" customFormat="1" ht="20.100000000000001" customHeight="1" x14ac:dyDescent="0.25">
      <c r="A153" s="85" t="s">
        <v>20</v>
      </c>
      <c r="B153" s="85">
        <v>150</v>
      </c>
      <c r="C153" s="92">
        <v>40795703</v>
      </c>
      <c r="D153" s="89">
        <v>41537</v>
      </c>
      <c r="E153" s="92" t="s">
        <v>195</v>
      </c>
      <c r="F153" s="90">
        <v>15</v>
      </c>
      <c r="G153" s="91">
        <v>466.1</v>
      </c>
      <c r="H153" s="88" t="s">
        <v>53</v>
      </c>
    </row>
    <row r="154" spans="1:8" s="57" customFormat="1" ht="20.100000000000001" customHeight="1" x14ac:dyDescent="0.25">
      <c r="A154" s="85" t="s">
        <v>20</v>
      </c>
      <c r="B154" s="85">
        <v>151</v>
      </c>
      <c r="C154" s="92">
        <v>40795071</v>
      </c>
      <c r="D154" s="89">
        <v>41536</v>
      </c>
      <c r="E154" s="92" t="s">
        <v>195</v>
      </c>
      <c r="F154" s="90">
        <v>15</v>
      </c>
      <c r="G154" s="91">
        <v>466.1</v>
      </c>
      <c r="H154" s="88" t="s">
        <v>159</v>
      </c>
    </row>
    <row r="155" spans="1:8" s="57" customFormat="1" ht="20.100000000000001" customHeight="1" x14ac:dyDescent="0.25">
      <c r="A155" s="85" t="s">
        <v>20</v>
      </c>
      <c r="B155" s="85">
        <v>152</v>
      </c>
      <c r="C155" s="92">
        <v>40795027</v>
      </c>
      <c r="D155" s="89">
        <v>41536</v>
      </c>
      <c r="E155" s="92" t="s">
        <v>195</v>
      </c>
      <c r="F155" s="90">
        <v>10</v>
      </c>
      <c r="G155" s="91">
        <v>466.1</v>
      </c>
      <c r="H155" s="88" t="s">
        <v>109</v>
      </c>
    </row>
    <row r="156" spans="1:8" s="57" customFormat="1" ht="20.100000000000001" customHeight="1" x14ac:dyDescent="0.25">
      <c r="A156" s="85" t="s">
        <v>20</v>
      </c>
      <c r="B156" s="85">
        <v>153</v>
      </c>
      <c r="C156" s="92">
        <v>40794376</v>
      </c>
      <c r="D156" s="89">
        <v>41540</v>
      </c>
      <c r="E156" s="92" t="s">
        <v>195</v>
      </c>
      <c r="F156" s="90">
        <v>10</v>
      </c>
      <c r="G156" s="91">
        <v>466.1</v>
      </c>
      <c r="H156" s="88" t="s">
        <v>34</v>
      </c>
    </row>
    <row r="157" spans="1:8" s="57" customFormat="1" ht="20.100000000000001" customHeight="1" x14ac:dyDescent="0.25">
      <c r="A157" s="85" t="s">
        <v>20</v>
      </c>
      <c r="B157" s="85">
        <v>154</v>
      </c>
      <c r="C157" s="92">
        <v>40793316</v>
      </c>
      <c r="D157" s="89">
        <v>41533</v>
      </c>
      <c r="E157" s="92" t="s">
        <v>195</v>
      </c>
      <c r="F157" s="90">
        <v>7</v>
      </c>
      <c r="G157" s="91">
        <v>466.1</v>
      </c>
      <c r="H157" s="88" t="s">
        <v>109</v>
      </c>
    </row>
    <row r="158" spans="1:8" s="57" customFormat="1" ht="20.100000000000001" customHeight="1" x14ac:dyDescent="0.25">
      <c r="A158" s="85" t="s">
        <v>20</v>
      </c>
      <c r="B158" s="85">
        <v>155</v>
      </c>
      <c r="C158" s="92">
        <v>40793358</v>
      </c>
      <c r="D158" s="89">
        <v>41533</v>
      </c>
      <c r="E158" s="92" t="s">
        <v>195</v>
      </c>
      <c r="F158" s="90">
        <v>8</v>
      </c>
      <c r="G158" s="91">
        <v>466.1</v>
      </c>
      <c r="H158" s="88" t="s">
        <v>54</v>
      </c>
    </row>
    <row r="159" spans="1:8" s="57" customFormat="1" ht="20.100000000000001" customHeight="1" x14ac:dyDescent="0.25">
      <c r="A159" s="85" t="s">
        <v>20</v>
      </c>
      <c r="B159" s="85">
        <v>156</v>
      </c>
      <c r="C159" s="92">
        <v>40795011</v>
      </c>
      <c r="D159" s="89">
        <v>41540</v>
      </c>
      <c r="E159" s="92" t="s">
        <v>195</v>
      </c>
      <c r="F159" s="90">
        <v>10</v>
      </c>
      <c r="G159" s="91">
        <v>466.1</v>
      </c>
      <c r="H159" s="88" t="s">
        <v>55</v>
      </c>
    </row>
    <row r="160" spans="1:8" s="57" customFormat="1" ht="20.100000000000001" customHeight="1" x14ac:dyDescent="0.25">
      <c r="A160" s="85" t="s">
        <v>20</v>
      </c>
      <c r="B160" s="85">
        <v>157</v>
      </c>
      <c r="C160" s="92">
        <v>40795033</v>
      </c>
      <c r="D160" s="89">
        <v>41542</v>
      </c>
      <c r="E160" s="92" t="s">
        <v>195</v>
      </c>
      <c r="F160" s="90">
        <v>8</v>
      </c>
      <c r="G160" s="91">
        <v>466.1</v>
      </c>
      <c r="H160" s="88" t="s">
        <v>50</v>
      </c>
    </row>
    <row r="161" spans="1:8" s="57" customFormat="1" ht="20.100000000000001" customHeight="1" x14ac:dyDescent="0.25">
      <c r="A161" s="85" t="s">
        <v>20</v>
      </c>
      <c r="B161" s="85">
        <v>158</v>
      </c>
      <c r="C161" s="92">
        <v>40792890</v>
      </c>
      <c r="D161" s="89">
        <v>41533</v>
      </c>
      <c r="E161" s="92" t="s">
        <v>195</v>
      </c>
      <c r="F161" s="90">
        <v>15</v>
      </c>
      <c r="G161" s="91">
        <v>466.1</v>
      </c>
      <c r="H161" s="88" t="s">
        <v>61</v>
      </c>
    </row>
    <row r="162" spans="1:8" s="57" customFormat="1" ht="20.100000000000001" customHeight="1" x14ac:dyDescent="0.25">
      <c r="A162" s="85" t="s">
        <v>20</v>
      </c>
      <c r="B162" s="85">
        <v>159</v>
      </c>
      <c r="C162" s="92">
        <v>40794776</v>
      </c>
      <c r="D162" s="89">
        <v>41535</v>
      </c>
      <c r="E162" s="92" t="s">
        <v>198</v>
      </c>
      <c r="F162" s="90">
        <v>13</v>
      </c>
      <c r="G162" s="91">
        <v>466.1</v>
      </c>
      <c r="H162" s="88" t="s">
        <v>34</v>
      </c>
    </row>
    <row r="163" spans="1:8" s="57" customFormat="1" ht="20.100000000000001" customHeight="1" x14ac:dyDescent="0.25">
      <c r="A163" s="85" t="s">
        <v>20</v>
      </c>
      <c r="B163" s="85">
        <v>160</v>
      </c>
      <c r="C163" s="92">
        <v>40794818</v>
      </c>
      <c r="D163" s="89">
        <v>41535</v>
      </c>
      <c r="E163" s="92" t="s">
        <v>198</v>
      </c>
      <c r="F163" s="90">
        <v>13</v>
      </c>
      <c r="G163" s="91">
        <v>466.1</v>
      </c>
      <c r="H163" s="88" t="s">
        <v>34</v>
      </c>
    </row>
    <row r="164" spans="1:8" s="57" customFormat="1" ht="20.100000000000001" customHeight="1" x14ac:dyDescent="0.25">
      <c r="A164" s="85" t="s">
        <v>20</v>
      </c>
      <c r="B164" s="85">
        <v>161</v>
      </c>
      <c r="C164" s="92">
        <v>40793656</v>
      </c>
      <c r="D164" s="89">
        <v>41534</v>
      </c>
      <c r="E164" s="92" t="s">
        <v>195</v>
      </c>
      <c r="F164" s="90">
        <v>7</v>
      </c>
      <c r="G164" s="91">
        <v>466.1</v>
      </c>
      <c r="H164" s="88" t="s">
        <v>34</v>
      </c>
    </row>
    <row r="165" spans="1:8" s="57" customFormat="1" ht="20.100000000000001" customHeight="1" x14ac:dyDescent="0.25">
      <c r="A165" s="85" t="s">
        <v>20</v>
      </c>
      <c r="B165" s="85">
        <v>162</v>
      </c>
      <c r="C165" s="92">
        <v>40793838</v>
      </c>
      <c r="D165" s="89">
        <v>41537</v>
      </c>
      <c r="E165" s="92" t="s">
        <v>195</v>
      </c>
      <c r="F165" s="90">
        <v>15</v>
      </c>
      <c r="G165" s="91">
        <v>466.1</v>
      </c>
      <c r="H165" s="88" t="s">
        <v>34</v>
      </c>
    </row>
    <row r="166" spans="1:8" s="57" customFormat="1" ht="20.100000000000001" customHeight="1" x14ac:dyDescent="0.25">
      <c r="A166" s="85" t="s">
        <v>20</v>
      </c>
      <c r="B166" s="85">
        <v>163</v>
      </c>
      <c r="C166" s="92">
        <v>40796115</v>
      </c>
      <c r="D166" s="89">
        <v>41540</v>
      </c>
      <c r="E166" s="92" t="s">
        <v>195</v>
      </c>
      <c r="F166" s="90">
        <v>10</v>
      </c>
      <c r="G166" s="91">
        <v>466.1</v>
      </c>
      <c r="H166" s="88" t="s">
        <v>24</v>
      </c>
    </row>
    <row r="167" spans="1:8" s="57" customFormat="1" ht="20.100000000000001" customHeight="1" x14ac:dyDescent="0.25">
      <c r="A167" s="85" t="s">
        <v>20</v>
      </c>
      <c r="B167" s="85">
        <v>164</v>
      </c>
      <c r="C167" s="92">
        <v>40795152</v>
      </c>
      <c r="D167" s="89">
        <v>41537</v>
      </c>
      <c r="E167" s="92" t="s">
        <v>195</v>
      </c>
      <c r="F167" s="90">
        <v>15</v>
      </c>
      <c r="G167" s="91">
        <v>466.1</v>
      </c>
      <c r="H167" s="88" t="s">
        <v>34</v>
      </c>
    </row>
    <row r="168" spans="1:8" s="57" customFormat="1" ht="20.100000000000001" customHeight="1" x14ac:dyDescent="0.25">
      <c r="A168" s="85" t="s">
        <v>20</v>
      </c>
      <c r="B168" s="85">
        <v>165</v>
      </c>
      <c r="C168" s="92">
        <v>40797752</v>
      </c>
      <c r="D168" s="89">
        <v>41542</v>
      </c>
      <c r="E168" s="92" t="s">
        <v>198</v>
      </c>
      <c r="F168" s="90">
        <v>15</v>
      </c>
      <c r="G168" s="91">
        <v>466.1</v>
      </c>
      <c r="H168" s="88" t="s">
        <v>110</v>
      </c>
    </row>
    <row r="169" spans="1:8" s="57" customFormat="1" ht="20.100000000000001" customHeight="1" x14ac:dyDescent="0.25">
      <c r="A169" s="85" t="s">
        <v>20</v>
      </c>
      <c r="B169" s="85">
        <v>166</v>
      </c>
      <c r="C169" s="92">
        <v>40792767</v>
      </c>
      <c r="D169" s="89">
        <v>41533</v>
      </c>
      <c r="E169" s="92" t="s">
        <v>195</v>
      </c>
      <c r="F169" s="90">
        <v>15</v>
      </c>
      <c r="G169" s="91">
        <v>466.1</v>
      </c>
      <c r="H169" s="88" t="s">
        <v>34</v>
      </c>
    </row>
    <row r="170" spans="1:8" s="57" customFormat="1" ht="20.100000000000001" customHeight="1" x14ac:dyDescent="0.25">
      <c r="A170" s="85" t="s">
        <v>20</v>
      </c>
      <c r="B170" s="85">
        <v>167</v>
      </c>
      <c r="C170" s="92">
        <v>40796423</v>
      </c>
      <c r="D170" s="89">
        <v>41547</v>
      </c>
      <c r="E170" s="92" t="s">
        <v>195</v>
      </c>
      <c r="F170" s="90">
        <v>15</v>
      </c>
      <c r="G170" s="91">
        <v>466.1</v>
      </c>
      <c r="H170" s="88" t="s">
        <v>24</v>
      </c>
    </row>
    <row r="171" spans="1:8" s="57" customFormat="1" ht="20.100000000000001" customHeight="1" x14ac:dyDescent="0.25">
      <c r="A171" s="85" t="s">
        <v>20</v>
      </c>
      <c r="B171" s="85">
        <v>168</v>
      </c>
      <c r="C171" s="92">
        <v>40796426</v>
      </c>
      <c r="D171" s="89">
        <v>41547</v>
      </c>
      <c r="E171" s="92" t="s">
        <v>195</v>
      </c>
      <c r="F171" s="90">
        <v>15</v>
      </c>
      <c r="G171" s="91">
        <v>466.1</v>
      </c>
      <c r="H171" s="88" t="s">
        <v>24</v>
      </c>
    </row>
    <row r="172" spans="1:8" s="57" customFormat="1" ht="20.100000000000001" customHeight="1" x14ac:dyDescent="0.25">
      <c r="A172" s="85" t="s">
        <v>20</v>
      </c>
      <c r="B172" s="85">
        <v>169</v>
      </c>
      <c r="C172" s="92">
        <v>40796453</v>
      </c>
      <c r="D172" s="89">
        <v>41547</v>
      </c>
      <c r="E172" s="92" t="s">
        <v>195</v>
      </c>
      <c r="F172" s="90">
        <v>15</v>
      </c>
      <c r="G172" s="91">
        <v>466.1</v>
      </c>
      <c r="H172" s="88" t="s">
        <v>24</v>
      </c>
    </row>
    <row r="173" spans="1:8" s="57" customFormat="1" ht="20.100000000000001" customHeight="1" x14ac:dyDescent="0.25">
      <c r="A173" s="85" t="s">
        <v>20</v>
      </c>
      <c r="B173" s="85">
        <v>170</v>
      </c>
      <c r="C173" s="92">
        <v>40796436</v>
      </c>
      <c r="D173" s="89">
        <v>41547</v>
      </c>
      <c r="E173" s="92" t="s">
        <v>195</v>
      </c>
      <c r="F173" s="90">
        <v>15</v>
      </c>
      <c r="G173" s="91">
        <v>466.1</v>
      </c>
      <c r="H173" s="88" t="s">
        <v>24</v>
      </c>
    </row>
    <row r="174" spans="1:8" s="57" customFormat="1" ht="20.100000000000001" customHeight="1" x14ac:dyDescent="0.25">
      <c r="A174" s="85" t="s">
        <v>20</v>
      </c>
      <c r="B174" s="85">
        <v>171</v>
      </c>
      <c r="C174" s="92">
        <v>40796568</v>
      </c>
      <c r="D174" s="89">
        <v>41547</v>
      </c>
      <c r="E174" s="92" t="s">
        <v>195</v>
      </c>
      <c r="F174" s="90">
        <v>15</v>
      </c>
      <c r="G174" s="91">
        <v>466.1</v>
      </c>
      <c r="H174" s="88" t="s">
        <v>24</v>
      </c>
    </row>
    <row r="175" spans="1:8" s="57" customFormat="1" ht="20.25" customHeight="1" x14ac:dyDescent="0.25">
      <c r="A175" s="85" t="s">
        <v>20</v>
      </c>
      <c r="B175" s="85">
        <v>172</v>
      </c>
      <c r="C175" s="92">
        <v>40796581</v>
      </c>
      <c r="D175" s="89">
        <v>41547</v>
      </c>
      <c r="E175" s="92" t="s">
        <v>195</v>
      </c>
      <c r="F175" s="90">
        <v>15</v>
      </c>
      <c r="G175" s="91">
        <v>466.1</v>
      </c>
      <c r="H175" s="88" t="s">
        <v>24</v>
      </c>
    </row>
    <row r="176" spans="1:8" s="57" customFormat="1" ht="20.100000000000001" customHeight="1" x14ac:dyDescent="0.25">
      <c r="A176" s="85" t="s">
        <v>20</v>
      </c>
      <c r="B176" s="85">
        <v>173</v>
      </c>
      <c r="C176" s="92">
        <v>40796592</v>
      </c>
      <c r="D176" s="89">
        <v>41547</v>
      </c>
      <c r="E176" s="92" t="s">
        <v>195</v>
      </c>
      <c r="F176" s="90">
        <v>15</v>
      </c>
      <c r="G176" s="91">
        <v>466.1</v>
      </c>
      <c r="H176" s="88" t="s">
        <v>24</v>
      </c>
    </row>
    <row r="177" spans="1:8" s="57" customFormat="1" ht="20.100000000000001" customHeight="1" x14ac:dyDescent="0.25">
      <c r="A177" s="85" t="s">
        <v>20</v>
      </c>
      <c r="B177" s="85">
        <v>174</v>
      </c>
      <c r="C177" s="92">
        <v>40797399</v>
      </c>
      <c r="D177" s="89">
        <v>41540</v>
      </c>
      <c r="E177" s="92" t="s">
        <v>195</v>
      </c>
      <c r="F177" s="90">
        <v>5</v>
      </c>
      <c r="G177" s="91">
        <v>466.1</v>
      </c>
      <c r="H177" s="88" t="s">
        <v>53</v>
      </c>
    </row>
    <row r="178" spans="1:8" s="57" customFormat="1" ht="20.100000000000001" customHeight="1" x14ac:dyDescent="0.25">
      <c r="A178" s="85" t="s">
        <v>20</v>
      </c>
      <c r="B178" s="85">
        <v>175</v>
      </c>
      <c r="C178" s="92">
        <v>40797421</v>
      </c>
      <c r="D178" s="89">
        <v>41542</v>
      </c>
      <c r="E178" s="92" t="s">
        <v>195</v>
      </c>
      <c r="F178" s="90">
        <v>15</v>
      </c>
      <c r="G178" s="91">
        <v>466.1</v>
      </c>
      <c r="H178" s="88" t="s">
        <v>34</v>
      </c>
    </row>
    <row r="179" spans="1:8" s="57" customFormat="1" ht="20.100000000000001" customHeight="1" x14ac:dyDescent="0.25">
      <c r="A179" s="85" t="s">
        <v>20</v>
      </c>
      <c r="B179" s="85">
        <v>176</v>
      </c>
      <c r="C179" s="92">
        <v>40797327</v>
      </c>
      <c r="D179" s="89">
        <v>41537</v>
      </c>
      <c r="E179" s="92" t="s">
        <v>195</v>
      </c>
      <c r="F179" s="90">
        <v>15</v>
      </c>
      <c r="G179" s="91">
        <v>466.1</v>
      </c>
      <c r="H179" s="88" t="s">
        <v>53</v>
      </c>
    </row>
    <row r="180" spans="1:8" s="57" customFormat="1" ht="20.100000000000001" customHeight="1" x14ac:dyDescent="0.25">
      <c r="A180" s="85" t="s">
        <v>20</v>
      </c>
      <c r="B180" s="85">
        <v>177</v>
      </c>
      <c r="C180" s="92">
        <v>40798643</v>
      </c>
      <c r="D180" s="89">
        <v>41543</v>
      </c>
      <c r="E180" s="92" t="s">
        <v>198</v>
      </c>
      <c r="F180" s="90">
        <v>10</v>
      </c>
      <c r="G180" s="91">
        <v>466.1</v>
      </c>
      <c r="H180" s="88" t="s">
        <v>24</v>
      </c>
    </row>
    <row r="181" spans="1:8" s="57" customFormat="1" ht="20.100000000000001" customHeight="1" x14ac:dyDescent="0.25">
      <c r="A181" s="85" t="s">
        <v>20</v>
      </c>
      <c r="B181" s="85">
        <v>178</v>
      </c>
      <c r="C181" s="92">
        <v>40798594</v>
      </c>
      <c r="D181" s="89">
        <v>41542</v>
      </c>
      <c r="E181" s="92" t="s">
        <v>198</v>
      </c>
      <c r="F181" s="90">
        <v>15</v>
      </c>
      <c r="G181" s="91">
        <v>466.1</v>
      </c>
      <c r="H181" s="88" t="s">
        <v>109</v>
      </c>
    </row>
    <row r="182" spans="1:8" s="57" customFormat="1" ht="20.100000000000001" customHeight="1" x14ac:dyDescent="0.25">
      <c r="A182" s="85" t="s">
        <v>20</v>
      </c>
      <c r="B182" s="85">
        <v>179</v>
      </c>
      <c r="C182" s="92">
        <v>40793911</v>
      </c>
      <c r="D182" s="89">
        <v>41534</v>
      </c>
      <c r="E182" s="92" t="s">
        <v>198</v>
      </c>
      <c r="F182" s="90">
        <v>15</v>
      </c>
      <c r="G182" s="91">
        <v>466.1</v>
      </c>
      <c r="H182" s="88" t="s">
        <v>24</v>
      </c>
    </row>
    <row r="183" spans="1:8" s="57" customFormat="1" ht="20.100000000000001" customHeight="1" x14ac:dyDescent="0.25">
      <c r="A183" s="85" t="s">
        <v>20</v>
      </c>
      <c r="B183" s="85">
        <v>180</v>
      </c>
      <c r="C183" s="92">
        <v>40794205</v>
      </c>
      <c r="D183" s="89">
        <v>41534</v>
      </c>
      <c r="E183" s="92" t="s">
        <v>195</v>
      </c>
      <c r="F183" s="90">
        <v>15</v>
      </c>
      <c r="G183" s="91">
        <v>466.1</v>
      </c>
      <c r="H183" s="88" t="s">
        <v>24</v>
      </c>
    </row>
    <row r="184" spans="1:8" s="57" customFormat="1" ht="20.100000000000001" customHeight="1" x14ac:dyDescent="0.25">
      <c r="A184" s="85" t="s">
        <v>20</v>
      </c>
      <c r="B184" s="85">
        <v>181</v>
      </c>
      <c r="C184" s="92">
        <v>40794143</v>
      </c>
      <c r="D184" s="89">
        <v>41534</v>
      </c>
      <c r="E184" s="92" t="s">
        <v>195</v>
      </c>
      <c r="F184" s="90">
        <v>15</v>
      </c>
      <c r="G184" s="91">
        <v>466.1</v>
      </c>
      <c r="H184" s="88" t="s">
        <v>24</v>
      </c>
    </row>
    <row r="185" spans="1:8" s="57" customFormat="1" ht="20.100000000000001" customHeight="1" x14ac:dyDescent="0.25">
      <c r="A185" s="85" t="s">
        <v>20</v>
      </c>
      <c r="B185" s="85">
        <v>182</v>
      </c>
      <c r="C185" s="92">
        <v>40798171</v>
      </c>
      <c r="D185" s="89">
        <v>41540</v>
      </c>
      <c r="E185" s="92" t="s">
        <v>195</v>
      </c>
      <c r="F185" s="90">
        <v>15</v>
      </c>
      <c r="G185" s="91">
        <v>466.1</v>
      </c>
      <c r="H185" s="88" t="s">
        <v>56</v>
      </c>
    </row>
    <row r="186" spans="1:8" s="57" customFormat="1" ht="20.100000000000001" customHeight="1" x14ac:dyDescent="0.25">
      <c r="A186" s="85" t="s">
        <v>20</v>
      </c>
      <c r="B186" s="85">
        <v>183</v>
      </c>
      <c r="C186" s="92">
        <v>40798670</v>
      </c>
      <c r="D186" s="89">
        <v>41543</v>
      </c>
      <c r="E186" s="92" t="s">
        <v>198</v>
      </c>
      <c r="F186" s="90">
        <v>10</v>
      </c>
      <c r="G186" s="91">
        <v>466.1</v>
      </c>
      <c r="H186" s="88" t="s">
        <v>50</v>
      </c>
    </row>
    <row r="187" spans="1:8" s="57" customFormat="1" ht="20.100000000000001" customHeight="1" x14ac:dyDescent="0.25">
      <c r="A187" s="85" t="s">
        <v>20</v>
      </c>
      <c r="B187" s="85">
        <v>184</v>
      </c>
      <c r="C187" s="92">
        <v>40798854</v>
      </c>
      <c r="D187" s="89">
        <v>41543</v>
      </c>
      <c r="E187" s="92" t="s">
        <v>195</v>
      </c>
      <c r="F187" s="90">
        <v>8</v>
      </c>
      <c r="G187" s="91">
        <v>466.1</v>
      </c>
      <c r="H187" s="88" t="s">
        <v>109</v>
      </c>
    </row>
    <row r="188" spans="1:8" s="57" customFormat="1" ht="20.100000000000001" customHeight="1" x14ac:dyDescent="0.25">
      <c r="A188" s="85" t="s">
        <v>20</v>
      </c>
      <c r="B188" s="85">
        <v>185</v>
      </c>
      <c r="C188" s="88">
        <v>40798829</v>
      </c>
      <c r="D188" s="89">
        <v>41542</v>
      </c>
      <c r="E188" s="92" t="s">
        <v>198</v>
      </c>
      <c r="F188" s="90">
        <v>9</v>
      </c>
      <c r="G188" s="91">
        <v>466.1</v>
      </c>
      <c r="H188" s="88" t="s">
        <v>109</v>
      </c>
    </row>
    <row r="189" spans="1:8" s="57" customFormat="1" ht="20.100000000000001" customHeight="1" x14ac:dyDescent="0.25">
      <c r="A189" s="85" t="s">
        <v>20</v>
      </c>
      <c r="B189" s="85">
        <v>186</v>
      </c>
      <c r="C189" s="92">
        <v>40798406</v>
      </c>
      <c r="D189" s="89">
        <v>41543</v>
      </c>
      <c r="E189" s="92" t="s">
        <v>195</v>
      </c>
      <c r="F189" s="90">
        <v>10</v>
      </c>
      <c r="G189" s="91">
        <v>466.1</v>
      </c>
      <c r="H189" s="88" t="s">
        <v>45</v>
      </c>
    </row>
    <row r="190" spans="1:8" s="57" customFormat="1" ht="20.100000000000001" customHeight="1" x14ac:dyDescent="0.25">
      <c r="A190" s="85" t="s">
        <v>20</v>
      </c>
      <c r="B190" s="85">
        <v>187</v>
      </c>
      <c r="C190" s="92">
        <v>40798653</v>
      </c>
      <c r="D190" s="89">
        <v>41543</v>
      </c>
      <c r="E190" s="92" t="s">
        <v>195</v>
      </c>
      <c r="F190" s="90">
        <v>15</v>
      </c>
      <c r="G190" s="91">
        <v>466.1</v>
      </c>
      <c r="H190" s="88" t="s">
        <v>61</v>
      </c>
    </row>
    <row r="191" spans="1:8" s="57" customFormat="1" ht="20.100000000000001" customHeight="1" x14ac:dyDescent="0.25">
      <c r="A191" s="85" t="s">
        <v>20</v>
      </c>
      <c r="B191" s="85">
        <v>188</v>
      </c>
      <c r="C191" s="92">
        <v>40799327</v>
      </c>
      <c r="D191" s="89">
        <v>41547</v>
      </c>
      <c r="E191" s="92" t="s">
        <v>198</v>
      </c>
      <c r="F191" s="90">
        <v>12</v>
      </c>
      <c r="G191" s="91">
        <v>466.1</v>
      </c>
      <c r="H191" s="88" t="s">
        <v>45</v>
      </c>
    </row>
    <row r="192" spans="1:8" s="57" customFormat="1" ht="20.100000000000001" customHeight="1" x14ac:dyDescent="0.25">
      <c r="A192" s="85" t="s">
        <v>20</v>
      </c>
      <c r="B192" s="85">
        <v>189</v>
      </c>
      <c r="C192" s="92">
        <v>40799797</v>
      </c>
      <c r="D192" s="89">
        <v>41542</v>
      </c>
      <c r="E192" s="92" t="s">
        <v>198</v>
      </c>
      <c r="F192" s="90">
        <v>10</v>
      </c>
      <c r="G192" s="91">
        <v>466.1</v>
      </c>
      <c r="H192" s="88" t="s">
        <v>24</v>
      </c>
    </row>
    <row r="193" spans="1:8" s="57" customFormat="1" ht="20.100000000000001" customHeight="1" x14ac:dyDescent="0.25">
      <c r="A193" s="85" t="s">
        <v>20</v>
      </c>
      <c r="B193" s="85">
        <v>190</v>
      </c>
      <c r="C193" s="92">
        <v>40800661</v>
      </c>
      <c r="D193" s="89">
        <v>41547</v>
      </c>
      <c r="E193" s="92" t="s">
        <v>195</v>
      </c>
      <c r="F193" s="90">
        <v>8</v>
      </c>
      <c r="G193" s="91">
        <v>466.1</v>
      </c>
      <c r="H193" s="88" t="s">
        <v>54</v>
      </c>
    </row>
    <row r="194" spans="1:8" s="57" customFormat="1" ht="20.100000000000001" customHeight="1" x14ac:dyDescent="0.25">
      <c r="A194" s="85" t="s">
        <v>20</v>
      </c>
      <c r="B194" s="85">
        <v>191</v>
      </c>
      <c r="C194" s="92">
        <v>40800440</v>
      </c>
      <c r="D194" s="89">
        <v>41543</v>
      </c>
      <c r="E194" s="92" t="s">
        <v>195</v>
      </c>
      <c r="F194" s="90">
        <v>7</v>
      </c>
      <c r="G194" s="91">
        <v>466.1</v>
      </c>
      <c r="H194" s="88" t="s">
        <v>56</v>
      </c>
    </row>
    <row r="195" spans="1:8" s="57" customFormat="1" ht="20.100000000000001" customHeight="1" x14ac:dyDescent="0.25">
      <c r="A195" s="85" t="s">
        <v>20</v>
      </c>
      <c r="B195" s="85">
        <v>192</v>
      </c>
      <c r="C195" s="92">
        <v>40800182</v>
      </c>
      <c r="D195" s="89">
        <v>41543</v>
      </c>
      <c r="E195" s="92" t="s">
        <v>195</v>
      </c>
      <c r="F195" s="90">
        <v>14</v>
      </c>
      <c r="G195" s="91">
        <v>466.1</v>
      </c>
      <c r="H195" s="88" t="s">
        <v>58</v>
      </c>
    </row>
    <row r="196" spans="1:8" s="57" customFormat="1" ht="20.100000000000001" customHeight="1" x14ac:dyDescent="0.25">
      <c r="A196" s="85" t="s">
        <v>20</v>
      </c>
      <c r="B196" s="85">
        <v>193</v>
      </c>
      <c r="C196" s="92">
        <v>40798205</v>
      </c>
      <c r="D196" s="89">
        <v>41540</v>
      </c>
      <c r="E196" s="92" t="s">
        <v>198</v>
      </c>
      <c r="F196" s="90">
        <v>13</v>
      </c>
      <c r="G196" s="91">
        <v>466.1</v>
      </c>
      <c r="H196" s="88" t="s">
        <v>36</v>
      </c>
    </row>
    <row r="197" spans="1:8" s="57" customFormat="1" ht="20.100000000000001" customHeight="1" x14ac:dyDescent="0.25">
      <c r="A197" s="85" t="s">
        <v>20</v>
      </c>
      <c r="B197" s="85">
        <v>194</v>
      </c>
      <c r="C197" s="92">
        <v>40800003</v>
      </c>
      <c r="D197" s="89">
        <v>41547</v>
      </c>
      <c r="E197" s="92" t="s">
        <v>195</v>
      </c>
      <c r="F197" s="90">
        <v>15</v>
      </c>
      <c r="G197" s="91">
        <v>466.1</v>
      </c>
      <c r="H197" s="88" t="s">
        <v>34</v>
      </c>
    </row>
    <row r="198" spans="1:8" s="57" customFormat="1" ht="20.100000000000001" customHeight="1" x14ac:dyDescent="0.25">
      <c r="A198" s="85" t="s">
        <v>20</v>
      </c>
      <c r="B198" s="85">
        <v>195</v>
      </c>
      <c r="C198" s="92">
        <v>40730219</v>
      </c>
      <c r="D198" s="89">
        <v>41535</v>
      </c>
      <c r="E198" s="92" t="s">
        <v>198</v>
      </c>
      <c r="F198" s="90">
        <v>100</v>
      </c>
      <c r="G198" s="91">
        <v>2190100</v>
      </c>
      <c r="H198" s="88" t="s">
        <v>46</v>
      </c>
    </row>
    <row r="199" spans="1:8" s="57" customFormat="1" ht="20.100000000000001" customHeight="1" x14ac:dyDescent="0.25">
      <c r="A199" s="85" t="s">
        <v>20</v>
      </c>
      <c r="B199" s="85">
        <v>196</v>
      </c>
      <c r="C199" s="92">
        <v>40777883</v>
      </c>
      <c r="D199" s="89">
        <v>41519</v>
      </c>
      <c r="E199" s="92" t="s">
        <v>198</v>
      </c>
      <c r="F199" s="90">
        <v>15</v>
      </c>
      <c r="G199" s="91">
        <v>466.1</v>
      </c>
      <c r="H199" s="88" t="s">
        <v>66</v>
      </c>
    </row>
    <row r="200" spans="1:8" s="57" customFormat="1" ht="20.100000000000001" customHeight="1" x14ac:dyDescent="0.25">
      <c r="A200" s="85" t="s">
        <v>20</v>
      </c>
      <c r="B200" s="85">
        <v>197</v>
      </c>
      <c r="C200" s="92">
        <v>40780616</v>
      </c>
      <c r="D200" s="89">
        <v>41533</v>
      </c>
      <c r="E200" s="92" t="s">
        <v>198</v>
      </c>
      <c r="F200" s="90">
        <v>6.3</v>
      </c>
      <c r="G200" s="91">
        <v>466.1</v>
      </c>
      <c r="H200" s="88" t="s">
        <v>127</v>
      </c>
    </row>
    <row r="201" spans="1:8" s="57" customFormat="1" ht="33" customHeight="1" x14ac:dyDescent="0.25">
      <c r="A201" s="85" t="s">
        <v>20</v>
      </c>
      <c r="B201" s="85">
        <v>198</v>
      </c>
      <c r="C201" s="88">
        <v>40782640</v>
      </c>
      <c r="D201" s="89">
        <v>41547</v>
      </c>
      <c r="E201" s="92" t="s">
        <v>198</v>
      </c>
      <c r="F201" s="90">
        <v>15</v>
      </c>
      <c r="G201" s="91">
        <v>466.1</v>
      </c>
      <c r="H201" s="88" t="s">
        <v>123</v>
      </c>
    </row>
    <row r="202" spans="1:8" s="57" customFormat="1" ht="20.100000000000001" customHeight="1" x14ac:dyDescent="0.25">
      <c r="A202" s="85" t="s">
        <v>20</v>
      </c>
      <c r="B202" s="85">
        <v>199</v>
      </c>
      <c r="C202" s="92">
        <v>40784094</v>
      </c>
      <c r="D202" s="89">
        <v>41519</v>
      </c>
      <c r="E202" s="92" t="s">
        <v>198</v>
      </c>
      <c r="F202" s="90">
        <v>40</v>
      </c>
      <c r="G202" s="91">
        <v>412720</v>
      </c>
      <c r="H202" s="88" t="s">
        <v>46</v>
      </c>
    </row>
    <row r="203" spans="1:8" s="57" customFormat="1" ht="20.100000000000001" customHeight="1" x14ac:dyDescent="0.25">
      <c r="A203" s="85" t="s">
        <v>20</v>
      </c>
      <c r="B203" s="85">
        <v>200</v>
      </c>
      <c r="C203" s="92">
        <v>40782758</v>
      </c>
      <c r="D203" s="89">
        <v>41521</v>
      </c>
      <c r="E203" s="92" t="s">
        <v>198</v>
      </c>
      <c r="F203" s="90">
        <v>5</v>
      </c>
      <c r="G203" s="91">
        <v>466.1</v>
      </c>
      <c r="H203" s="88" t="s">
        <v>23</v>
      </c>
    </row>
    <row r="204" spans="1:8" s="57" customFormat="1" ht="20.100000000000001" customHeight="1" x14ac:dyDescent="0.25">
      <c r="A204" s="85" t="s">
        <v>20</v>
      </c>
      <c r="B204" s="85">
        <v>201</v>
      </c>
      <c r="C204" s="92">
        <v>40782880</v>
      </c>
      <c r="D204" s="89">
        <v>41519</v>
      </c>
      <c r="E204" s="92" t="s">
        <v>198</v>
      </c>
      <c r="F204" s="90">
        <v>15</v>
      </c>
      <c r="G204" s="91">
        <v>466.1</v>
      </c>
      <c r="H204" s="88" t="s">
        <v>128</v>
      </c>
    </row>
    <row r="205" spans="1:8" s="57" customFormat="1" ht="20.100000000000001" customHeight="1" x14ac:dyDescent="0.25">
      <c r="A205" s="85" t="s">
        <v>20</v>
      </c>
      <c r="B205" s="85">
        <v>202</v>
      </c>
      <c r="C205" s="92">
        <v>40782901</v>
      </c>
      <c r="D205" s="89">
        <v>41519</v>
      </c>
      <c r="E205" s="92" t="s">
        <v>198</v>
      </c>
      <c r="F205" s="90">
        <v>7</v>
      </c>
      <c r="G205" s="91">
        <v>466.1</v>
      </c>
      <c r="H205" s="88" t="s">
        <v>46</v>
      </c>
    </row>
    <row r="206" spans="1:8" s="57" customFormat="1" ht="20.100000000000001" customHeight="1" x14ac:dyDescent="0.25">
      <c r="A206" s="85" t="s">
        <v>20</v>
      </c>
      <c r="B206" s="85">
        <v>203</v>
      </c>
      <c r="C206" s="92">
        <v>40785053</v>
      </c>
      <c r="D206" s="89">
        <v>41528</v>
      </c>
      <c r="E206" s="92" t="s">
        <v>198</v>
      </c>
      <c r="F206" s="90">
        <v>15</v>
      </c>
      <c r="G206" s="91">
        <v>466.1</v>
      </c>
      <c r="H206" s="88" t="s">
        <v>179</v>
      </c>
    </row>
    <row r="207" spans="1:8" s="57" customFormat="1" ht="20.100000000000001" customHeight="1" x14ac:dyDescent="0.25">
      <c r="A207" s="85" t="s">
        <v>20</v>
      </c>
      <c r="B207" s="85">
        <v>204</v>
      </c>
      <c r="C207" s="92">
        <v>40785104</v>
      </c>
      <c r="D207" s="89">
        <v>41519</v>
      </c>
      <c r="E207" s="92" t="s">
        <v>198</v>
      </c>
      <c r="F207" s="90">
        <v>12</v>
      </c>
      <c r="G207" s="91">
        <v>466.1</v>
      </c>
      <c r="H207" s="88" t="s">
        <v>46</v>
      </c>
    </row>
    <row r="208" spans="1:8" s="57" customFormat="1" ht="33" customHeight="1" x14ac:dyDescent="0.25">
      <c r="A208" s="85" t="s">
        <v>20</v>
      </c>
      <c r="B208" s="85">
        <v>205</v>
      </c>
      <c r="C208" s="88">
        <v>40785737</v>
      </c>
      <c r="D208" s="89">
        <v>41523</v>
      </c>
      <c r="E208" s="92" t="s">
        <v>197</v>
      </c>
      <c r="F208" s="90">
        <v>2</v>
      </c>
      <c r="G208" s="91">
        <v>20636</v>
      </c>
      <c r="H208" s="88" t="s">
        <v>46</v>
      </c>
    </row>
    <row r="209" spans="1:8" s="57" customFormat="1" ht="20.100000000000001" customHeight="1" x14ac:dyDescent="0.25">
      <c r="A209" s="85" t="s">
        <v>20</v>
      </c>
      <c r="B209" s="85">
        <v>206</v>
      </c>
      <c r="C209" s="92">
        <v>40785133</v>
      </c>
      <c r="D209" s="89">
        <v>41526</v>
      </c>
      <c r="E209" s="92" t="s">
        <v>198</v>
      </c>
      <c r="F209" s="90">
        <v>7</v>
      </c>
      <c r="G209" s="91">
        <v>466.1</v>
      </c>
      <c r="H209" s="88" t="s">
        <v>86</v>
      </c>
    </row>
    <row r="210" spans="1:8" s="57" customFormat="1" ht="20.100000000000001" customHeight="1" x14ac:dyDescent="0.25">
      <c r="A210" s="85" t="s">
        <v>20</v>
      </c>
      <c r="B210" s="85">
        <v>207</v>
      </c>
      <c r="C210" s="92">
        <v>40786370</v>
      </c>
      <c r="D210" s="89">
        <v>41527</v>
      </c>
      <c r="E210" s="92" t="s">
        <v>198</v>
      </c>
      <c r="F210" s="90">
        <v>15</v>
      </c>
      <c r="G210" s="91">
        <v>466.1</v>
      </c>
      <c r="H210" s="88" t="s">
        <v>77</v>
      </c>
    </row>
    <row r="211" spans="1:8" s="57" customFormat="1" ht="20.100000000000001" customHeight="1" x14ac:dyDescent="0.25">
      <c r="A211" s="85" t="s">
        <v>20</v>
      </c>
      <c r="B211" s="85">
        <v>208</v>
      </c>
      <c r="C211" s="92">
        <v>40788538</v>
      </c>
      <c r="D211" s="89">
        <v>41527</v>
      </c>
      <c r="E211" s="92" t="s">
        <v>198</v>
      </c>
      <c r="F211" s="90">
        <v>15</v>
      </c>
      <c r="G211" s="91">
        <v>466.1</v>
      </c>
      <c r="H211" s="88" t="s">
        <v>78</v>
      </c>
    </row>
    <row r="212" spans="1:8" s="57" customFormat="1" ht="20.100000000000001" customHeight="1" x14ac:dyDescent="0.25">
      <c r="A212" s="85" t="s">
        <v>20</v>
      </c>
      <c r="B212" s="85">
        <v>209</v>
      </c>
      <c r="C212" s="92">
        <v>40788553</v>
      </c>
      <c r="D212" s="89">
        <v>41523</v>
      </c>
      <c r="E212" s="92" t="s">
        <v>198</v>
      </c>
      <c r="F212" s="90">
        <v>7</v>
      </c>
      <c r="G212" s="91">
        <v>466.1</v>
      </c>
      <c r="H212" s="88" t="s">
        <v>84</v>
      </c>
    </row>
    <row r="213" spans="1:8" s="57" customFormat="1" ht="20.100000000000001" customHeight="1" x14ac:dyDescent="0.25">
      <c r="A213" s="85" t="s">
        <v>20</v>
      </c>
      <c r="B213" s="85">
        <v>210</v>
      </c>
      <c r="C213" s="92">
        <v>40790039</v>
      </c>
      <c r="D213" s="89">
        <v>41529</v>
      </c>
      <c r="E213" s="92" t="s">
        <v>198</v>
      </c>
      <c r="F213" s="90">
        <v>15</v>
      </c>
      <c r="G213" s="91">
        <v>466.1</v>
      </c>
      <c r="H213" s="88" t="s">
        <v>121</v>
      </c>
    </row>
    <row r="214" spans="1:8" s="57" customFormat="1" ht="20.100000000000001" customHeight="1" x14ac:dyDescent="0.25">
      <c r="A214" s="85" t="s">
        <v>20</v>
      </c>
      <c r="B214" s="85">
        <v>211</v>
      </c>
      <c r="C214" s="92">
        <v>40790013</v>
      </c>
      <c r="D214" s="89">
        <v>41529</v>
      </c>
      <c r="E214" s="92" t="s">
        <v>198</v>
      </c>
      <c r="F214" s="90">
        <v>15</v>
      </c>
      <c r="G214" s="91">
        <v>466.1</v>
      </c>
      <c r="H214" s="88" t="s">
        <v>121</v>
      </c>
    </row>
    <row r="215" spans="1:8" s="57" customFormat="1" ht="20.100000000000001" customHeight="1" x14ac:dyDescent="0.25">
      <c r="A215" s="85" t="s">
        <v>20</v>
      </c>
      <c r="B215" s="85">
        <v>212</v>
      </c>
      <c r="C215" s="92">
        <v>40794638</v>
      </c>
      <c r="D215" s="89">
        <v>41533</v>
      </c>
      <c r="E215" s="92" t="s">
        <v>198</v>
      </c>
      <c r="F215" s="90">
        <v>15</v>
      </c>
      <c r="G215" s="91">
        <v>466.1</v>
      </c>
      <c r="H215" s="88" t="s">
        <v>66</v>
      </c>
    </row>
    <row r="216" spans="1:8" s="57" customFormat="1" ht="20.100000000000001" customHeight="1" x14ac:dyDescent="0.25">
      <c r="A216" s="85" t="s">
        <v>20</v>
      </c>
      <c r="B216" s="85">
        <v>213</v>
      </c>
      <c r="C216" s="92">
        <v>40791523</v>
      </c>
      <c r="D216" s="89">
        <v>41527</v>
      </c>
      <c r="E216" s="92" t="s">
        <v>198</v>
      </c>
      <c r="F216" s="90">
        <v>12</v>
      </c>
      <c r="G216" s="91">
        <v>466.1</v>
      </c>
      <c r="H216" s="88" t="s">
        <v>46</v>
      </c>
    </row>
    <row r="217" spans="1:8" s="57" customFormat="1" ht="20.100000000000001" customHeight="1" x14ac:dyDescent="0.25">
      <c r="A217" s="85" t="s">
        <v>20</v>
      </c>
      <c r="B217" s="85">
        <v>214</v>
      </c>
      <c r="C217" s="92">
        <v>40791535</v>
      </c>
      <c r="D217" s="89">
        <v>41533</v>
      </c>
      <c r="E217" s="92" t="s">
        <v>198</v>
      </c>
      <c r="F217" s="90">
        <v>15</v>
      </c>
      <c r="G217" s="91">
        <v>466.1</v>
      </c>
      <c r="H217" s="88" t="s">
        <v>66</v>
      </c>
    </row>
    <row r="218" spans="1:8" s="57" customFormat="1" ht="20.100000000000001" customHeight="1" x14ac:dyDescent="0.25">
      <c r="A218" s="85" t="s">
        <v>20</v>
      </c>
      <c r="B218" s="85">
        <v>215</v>
      </c>
      <c r="C218" s="92">
        <v>40792745</v>
      </c>
      <c r="D218" s="89">
        <v>41540</v>
      </c>
      <c r="E218" s="92" t="s">
        <v>198</v>
      </c>
      <c r="F218" s="90">
        <v>93.13</v>
      </c>
      <c r="G218" s="91">
        <v>328284.11</v>
      </c>
      <c r="H218" s="88" t="s">
        <v>46</v>
      </c>
    </row>
    <row r="219" spans="1:8" s="57" customFormat="1" ht="20.100000000000001" customHeight="1" x14ac:dyDescent="0.25">
      <c r="A219" s="85" t="s">
        <v>20</v>
      </c>
      <c r="B219" s="85">
        <v>216</v>
      </c>
      <c r="C219" s="92">
        <v>40795049</v>
      </c>
      <c r="D219" s="89">
        <v>41533</v>
      </c>
      <c r="E219" s="92" t="s">
        <v>195</v>
      </c>
      <c r="F219" s="90">
        <v>15</v>
      </c>
      <c r="G219" s="91">
        <v>466.1</v>
      </c>
      <c r="H219" s="88" t="s">
        <v>60</v>
      </c>
    </row>
    <row r="220" spans="1:8" s="57" customFormat="1" ht="20.100000000000001" customHeight="1" x14ac:dyDescent="0.25">
      <c r="A220" s="85" t="s">
        <v>20</v>
      </c>
      <c r="B220" s="85">
        <v>217</v>
      </c>
      <c r="C220" s="92">
        <v>40795507</v>
      </c>
      <c r="D220" s="89">
        <v>41535</v>
      </c>
      <c r="E220" s="92" t="s">
        <v>195</v>
      </c>
      <c r="F220" s="90">
        <v>7</v>
      </c>
      <c r="G220" s="91">
        <v>466.1</v>
      </c>
      <c r="H220" s="88" t="s">
        <v>66</v>
      </c>
    </row>
    <row r="221" spans="1:8" s="57" customFormat="1" ht="20.100000000000001" customHeight="1" x14ac:dyDescent="0.25">
      <c r="A221" s="85" t="s">
        <v>20</v>
      </c>
      <c r="B221" s="85">
        <v>218</v>
      </c>
      <c r="C221" s="92">
        <v>40795084</v>
      </c>
      <c r="D221" s="89">
        <v>41540</v>
      </c>
      <c r="E221" s="92" t="s">
        <v>195</v>
      </c>
      <c r="F221" s="90">
        <v>10</v>
      </c>
      <c r="G221" s="91">
        <v>466.1</v>
      </c>
      <c r="H221" s="88" t="s">
        <v>23</v>
      </c>
    </row>
    <row r="222" spans="1:8" s="57" customFormat="1" ht="20.100000000000001" customHeight="1" x14ac:dyDescent="0.25">
      <c r="A222" s="85" t="s">
        <v>20</v>
      </c>
      <c r="B222" s="85">
        <v>219</v>
      </c>
      <c r="C222" s="92">
        <v>40796602</v>
      </c>
      <c r="D222" s="89">
        <v>41536</v>
      </c>
      <c r="E222" s="92" t="s">
        <v>195</v>
      </c>
      <c r="F222" s="90">
        <v>10</v>
      </c>
      <c r="G222" s="91">
        <v>466.1</v>
      </c>
      <c r="H222" s="88" t="s">
        <v>84</v>
      </c>
    </row>
    <row r="223" spans="1:8" s="57" customFormat="1" ht="20.100000000000001" customHeight="1" x14ac:dyDescent="0.25">
      <c r="A223" s="85" t="s">
        <v>20</v>
      </c>
      <c r="B223" s="85">
        <v>220</v>
      </c>
      <c r="C223" s="92">
        <v>40796579</v>
      </c>
      <c r="D223" s="89">
        <v>41540</v>
      </c>
      <c r="E223" s="92" t="s">
        <v>195</v>
      </c>
      <c r="F223" s="90">
        <v>15</v>
      </c>
      <c r="G223" s="91">
        <v>466.1</v>
      </c>
      <c r="H223" s="88" t="s">
        <v>23</v>
      </c>
    </row>
    <row r="224" spans="1:8" s="57" customFormat="1" ht="20.100000000000001" customHeight="1" x14ac:dyDescent="0.25">
      <c r="A224" s="85" t="s">
        <v>20</v>
      </c>
      <c r="B224" s="85">
        <v>221</v>
      </c>
      <c r="C224" s="88">
        <v>40796214</v>
      </c>
      <c r="D224" s="89">
        <v>41537</v>
      </c>
      <c r="E224" s="92" t="s">
        <v>195</v>
      </c>
      <c r="F224" s="90">
        <v>100</v>
      </c>
      <c r="G224" s="91">
        <v>12584.75</v>
      </c>
      <c r="H224" s="88" t="s">
        <v>23</v>
      </c>
    </row>
    <row r="225" spans="1:8" s="57" customFormat="1" ht="20.100000000000001" customHeight="1" x14ac:dyDescent="0.25">
      <c r="A225" s="85" t="s">
        <v>20</v>
      </c>
      <c r="B225" s="85">
        <v>222</v>
      </c>
      <c r="C225" s="92">
        <v>40800236</v>
      </c>
      <c r="D225" s="89">
        <v>41543</v>
      </c>
      <c r="E225" s="92" t="s">
        <v>195</v>
      </c>
      <c r="F225" s="90">
        <v>8</v>
      </c>
      <c r="G225" s="91">
        <v>466.1</v>
      </c>
      <c r="H225" s="88" t="s">
        <v>60</v>
      </c>
    </row>
    <row r="226" spans="1:8" s="57" customFormat="1" ht="34.5" customHeight="1" x14ac:dyDescent="0.25">
      <c r="A226" s="85" t="s">
        <v>20</v>
      </c>
      <c r="B226" s="85">
        <v>223</v>
      </c>
      <c r="C226" s="92">
        <v>40800264</v>
      </c>
      <c r="D226" s="89">
        <v>41547</v>
      </c>
      <c r="E226" s="92" t="s">
        <v>198</v>
      </c>
      <c r="F226" s="90">
        <v>15</v>
      </c>
      <c r="G226" s="91">
        <v>466.1</v>
      </c>
      <c r="H226" s="88" t="s">
        <v>137</v>
      </c>
    </row>
    <row r="227" spans="1:8" s="57" customFormat="1" ht="20.100000000000001" customHeight="1" x14ac:dyDescent="0.25">
      <c r="A227" s="85" t="s">
        <v>20</v>
      </c>
      <c r="B227" s="85">
        <v>224</v>
      </c>
      <c r="C227" s="92">
        <v>40801711</v>
      </c>
      <c r="D227" s="89">
        <v>41547</v>
      </c>
      <c r="E227" s="92" t="s">
        <v>195</v>
      </c>
      <c r="F227" s="90">
        <v>15</v>
      </c>
      <c r="G227" s="91">
        <v>466.1</v>
      </c>
      <c r="H227" s="88" t="s">
        <v>102</v>
      </c>
    </row>
    <row r="228" spans="1:8" s="57" customFormat="1" ht="20.100000000000001" customHeight="1" x14ac:dyDescent="0.25">
      <c r="A228" s="85" t="s">
        <v>20</v>
      </c>
      <c r="B228" s="85">
        <v>225</v>
      </c>
      <c r="C228" s="92">
        <v>40799494</v>
      </c>
      <c r="D228" s="89">
        <v>41540</v>
      </c>
      <c r="E228" s="92" t="s">
        <v>198</v>
      </c>
      <c r="F228" s="90">
        <v>15</v>
      </c>
      <c r="G228" s="91">
        <v>466.1</v>
      </c>
      <c r="H228" s="88" t="s">
        <v>23</v>
      </c>
    </row>
    <row r="229" spans="1:8" s="57" customFormat="1" ht="20.100000000000001" customHeight="1" x14ac:dyDescent="0.25">
      <c r="A229" s="85" t="s">
        <v>20</v>
      </c>
      <c r="B229" s="85">
        <v>226</v>
      </c>
      <c r="C229" s="92">
        <v>40801534</v>
      </c>
      <c r="D229" s="89">
        <v>41547</v>
      </c>
      <c r="E229" s="92" t="s">
        <v>198</v>
      </c>
      <c r="F229" s="90">
        <v>12</v>
      </c>
      <c r="G229" s="91">
        <v>466.1</v>
      </c>
      <c r="H229" s="88" t="s">
        <v>132</v>
      </c>
    </row>
    <row r="230" spans="1:8" s="57" customFormat="1" ht="20.100000000000001" customHeight="1" x14ac:dyDescent="0.25">
      <c r="A230" s="85" t="s">
        <v>20</v>
      </c>
      <c r="B230" s="85">
        <v>227</v>
      </c>
      <c r="C230" s="92">
        <v>40756805</v>
      </c>
      <c r="D230" s="89">
        <v>41519</v>
      </c>
      <c r="E230" s="92" t="s">
        <v>198</v>
      </c>
      <c r="F230" s="90">
        <v>5</v>
      </c>
      <c r="G230" s="91">
        <v>466.1</v>
      </c>
      <c r="H230" s="88" t="s">
        <v>107</v>
      </c>
    </row>
    <row r="231" spans="1:8" s="57" customFormat="1" ht="33.75" customHeight="1" x14ac:dyDescent="0.25">
      <c r="A231" s="85" t="s">
        <v>20</v>
      </c>
      <c r="B231" s="85">
        <v>228</v>
      </c>
      <c r="C231" s="92">
        <v>40756545</v>
      </c>
      <c r="D231" s="89">
        <v>41543</v>
      </c>
      <c r="E231" s="92" t="s">
        <v>198</v>
      </c>
      <c r="F231" s="90">
        <v>6</v>
      </c>
      <c r="G231" s="91">
        <v>466.1</v>
      </c>
      <c r="H231" s="88" t="s">
        <v>107</v>
      </c>
    </row>
    <row r="232" spans="1:8" s="57" customFormat="1" ht="20.100000000000001" customHeight="1" x14ac:dyDescent="0.25">
      <c r="A232" s="85" t="s">
        <v>20</v>
      </c>
      <c r="B232" s="85">
        <v>229</v>
      </c>
      <c r="C232" s="92">
        <v>40771075</v>
      </c>
      <c r="D232" s="89">
        <v>41544</v>
      </c>
      <c r="E232" s="92" t="s">
        <v>197</v>
      </c>
      <c r="F232" s="90">
        <v>24.6</v>
      </c>
      <c r="G232" s="91">
        <v>447720</v>
      </c>
      <c r="H232" s="88" t="s">
        <v>71</v>
      </c>
    </row>
    <row r="233" spans="1:8" s="57" customFormat="1" ht="20.100000000000001" customHeight="1" x14ac:dyDescent="0.25">
      <c r="A233" s="85" t="s">
        <v>20</v>
      </c>
      <c r="B233" s="85">
        <v>230</v>
      </c>
      <c r="C233" s="92">
        <v>40768071</v>
      </c>
      <c r="D233" s="89">
        <v>41519</v>
      </c>
      <c r="E233" s="92" t="s">
        <v>198</v>
      </c>
      <c r="F233" s="90">
        <v>14.9</v>
      </c>
      <c r="G233" s="91">
        <v>466.1</v>
      </c>
      <c r="H233" s="88" t="s">
        <v>107</v>
      </c>
    </row>
    <row r="234" spans="1:8" s="57" customFormat="1" ht="20.100000000000001" customHeight="1" x14ac:dyDescent="0.25">
      <c r="A234" s="85" t="s">
        <v>20</v>
      </c>
      <c r="B234" s="85">
        <v>231</v>
      </c>
      <c r="C234" s="92">
        <v>40770409</v>
      </c>
      <c r="D234" s="89">
        <v>41519</v>
      </c>
      <c r="E234" s="92" t="s">
        <v>198</v>
      </c>
      <c r="F234" s="90">
        <v>6</v>
      </c>
      <c r="G234" s="91">
        <v>466.1</v>
      </c>
      <c r="H234" s="88" t="s">
        <v>107</v>
      </c>
    </row>
    <row r="235" spans="1:8" s="57" customFormat="1" ht="20.100000000000001" customHeight="1" x14ac:dyDescent="0.25">
      <c r="A235" s="85" t="s">
        <v>20</v>
      </c>
      <c r="B235" s="85">
        <v>232</v>
      </c>
      <c r="C235" s="92">
        <v>40772880</v>
      </c>
      <c r="D235" s="89">
        <v>41543</v>
      </c>
      <c r="E235" s="92" t="s">
        <v>198</v>
      </c>
      <c r="F235" s="90">
        <v>6</v>
      </c>
      <c r="G235" s="91">
        <v>466.1</v>
      </c>
      <c r="H235" s="88" t="s">
        <v>180</v>
      </c>
    </row>
    <row r="236" spans="1:8" s="57" customFormat="1" ht="20.100000000000001" customHeight="1" x14ac:dyDescent="0.25">
      <c r="A236" s="85" t="s">
        <v>20</v>
      </c>
      <c r="B236" s="85">
        <v>233</v>
      </c>
      <c r="C236" s="92">
        <v>40777692</v>
      </c>
      <c r="D236" s="89">
        <v>41522</v>
      </c>
      <c r="E236" s="92" t="s">
        <v>198</v>
      </c>
      <c r="F236" s="90">
        <v>10</v>
      </c>
      <c r="G236" s="91">
        <v>466.1</v>
      </c>
      <c r="H236" s="88" t="s">
        <v>107</v>
      </c>
    </row>
    <row r="237" spans="1:8" s="57" customFormat="1" ht="20.100000000000001" customHeight="1" x14ac:dyDescent="0.25">
      <c r="A237" s="85" t="s">
        <v>20</v>
      </c>
      <c r="B237" s="85">
        <v>234</v>
      </c>
      <c r="C237" s="92">
        <v>40781486</v>
      </c>
      <c r="D237" s="89">
        <v>41522</v>
      </c>
      <c r="E237" s="92" t="s">
        <v>198</v>
      </c>
      <c r="F237" s="90">
        <v>12</v>
      </c>
      <c r="G237" s="91">
        <v>466.1</v>
      </c>
      <c r="H237" s="88" t="s">
        <v>106</v>
      </c>
    </row>
    <row r="238" spans="1:8" s="57" customFormat="1" ht="20.100000000000001" customHeight="1" x14ac:dyDescent="0.25">
      <c r="A238" s="85" t="s">
        <v>20</v>
      </c>
      <c r="B238" s="85">
        <v>235</v>
      </c>
      <c r="C238" s="92">
        <v>40783737</v>
      </c>
      <c r="D238" s="89">
        <v>41523</v>
      </c>
      <c r="E238" s="92" t="s">
        <v>198</v>
      </c>
      <c r="F238" s="90">
        <v>14.9</v>
      </c>
      <c r="G238" s="91">
        <v>466.1</v>
      </c>
      <c r="H238" s="88" t="s">
        <v>107</v>
      </c>
    </row>
    <row r="239" spans="1:8" s="57" customFormat="1" ht="20.100000000000001" customHeight="1" x14ac:dyDescent="0.25">
      <c r="A239" s="85" t="s">
        <v>20</v>
      </c>
      <c r="B239" s="85">
        <v>236</v>
      </c>
      <c r="C239" s="92">
        <v>40783755</v>
      </c>
      <c r="D239" s="89">
        <v>41519</v>
      </c>
      <c r="E239" s="92" t="s">
        <v>198</v>
      </c>
      <c r="F239" s="90">
        <v>6</v>
      </c>
      <c r="G239" s="91">
        <v>466.1</v>
      </c>
      <c r="H239" s="88" t="s">
        <v>107</v>
      </c>
    </row>
    <row r="240" spans="1:8" s="57" customFormat="1" ht="20.100000000000001" customHeight="1" x14ac:dyDescent="0.25">
      <c r="A240" s="85" t="s">
        <v>20</v>
      </c>
      <c r="B240" s="85">
        <v>237</v>
      </c>
      <c r="C240" s="92">
        <v>40783961</v>
      </c>
      <c r="D240" s="89">
        <v>41533</v>
      </c>
      <c r="E240" s="92" t="s">
        <v>198</v>
      </c>
      <c r="F240" s="90">
        <v>12</v>
      </c>
      <c r="G240" s="91">
        <v>466.1</v>
      </c>
      <c r="H240" s="88" t="s">
        <v>94</v>
      </c>
    </row>
    <row r="241" spans="1:8" s="57" customFormat="1" ht="20.100000000000001" customHeight="1" x14ac:dyDescent="0.25">
      <c r="A241" s="85" t="s">
        <v>20</v>
      </c>
      <c r="B241" s="85">
        <v>238</v>
      </c>
      <c r="C241" s="92">
        <v>40779909</v>
      </c>
      <c r="D241" s="89">
        <v>41527</v>
      </c>
      <c r="E241" s="92" t="s">
        <v>198</v>
      </c>
      <c r="F241" s="90">
        <v>15</v>
      </c>
      <c r="G241" s="91">
        <v>466.1</v>
      </c>
      <c r="H241" s="88" t="s">
        <v>129</v>
      </c>
    </row>
    <row r="242" spans="1:8" s="57" customFormat="1" ht="20.100000000000001" customHeight="1" x14ac:dyDescent="0.25">
      <c r="A242" s="85" t="s">
        <v>20</v>
      </c>
      <c r="B242" s="85">
        <v>239</v>
      </c>
      <c r="C242" s="88">
        <v>40785838</v>
      </c>
      <c r="D242" s="89">
        <v>41521</v>
      </c>
      <c r="E242" s="92" t="s">
        <v>197</v>
      </c>
      <c r="F242" s="90">
        <v>30</v>
      </c>
      <c r="G242" s="91">
        <v>19590</v>
      </c>
      <c r="H242" s="88" t="s">
        <v>98</v>
      </c>
    </row>
    <row r="243" spans="1:8" s="57" customFormat="1" ht="20.100000000000001" customHeight="1" x14ac:dyDescent="0.25">
      <c r="A243" s="85" t="s">
        <v>20</v>
      </c>
      <c r="B243" s="85">
        <v>240</v>
      </c>
      <c r="C243" s="92">
        <v>40786234</v>
      </c>
      <c r="D243" s="89">
        <v>41523</v>
      </c>
      <c r="E243" s="92" t="s">
        <v>198</v>
      </c>
      <c r="F243" s="90">
        <v>10</v>
      </c>
      <c r="G243" s="91">
        <v>466.1</v>
      </c>
      <c r="H243" s="88" t="s">
        <v>119</v>
      </c>
    </row>
    <row r="244" spans="1:8" s="57" customFormat="1" ht="20.100000000000001" customHeight="1" x14ac:dyDescent="0.25">
      <c r="A244" s="85" t="s">
        <v>20</v>
      </c>
      <c r="B244" s="85">
        <v>241</v>
      </c>
      <c r="C244" s="92">
        <v>40782877</v>
      </c>
      <c r="D244" s="89">
        <v>41520</v>
      </c>
      <c r="E244" s="92" t="s">
        <v>198</v>
      </c>
      <c r="F244" s="90">
        <v>6</v>
      </c>
      <c r="G244" s="91">
        <v>466.1</v>
      </c>
      <c r="H244" s="88" t="s">
        <v>22</v>
      </c>
    </row>
    <row r="245" spans="1:8" s="57" customFormat="1" ht="20.100000000000001" customHeight="1" x14ac:dyDescent="0.25">
      <c r="A245" s="85" t="s">
        <v>20</v>
      </c>
      <c r="B245" s="85">
        <v>242</v>
      </c>
      <c r="C245" s="88">
        <v>40789346</v>
      </c>
      <c r="D245" s="89">
        <v>41528</v>
      </c>
      <c r="E245" s="92" t="s">
        <v>197</v>
      </c>
      <c r="F245" s="90">
        <v>72</v>
      </c>
      <c r="G245" s="91">
        <v>47016</v>
      </c>
      <c r="H245" s="88" t="s">
        <v>39</v>
      </c>
    </row>
    <row r="246" spans="1:8" s="57" customFormat="1" ht="20.100000000000001" customHeight="1" x14ac:dyDescent="0.25">
      <c r="A246" s="85" t="s">
        <v>20</v>
      </c>
      <c r="B246" s="85">
        <v>243</v>
      </c>
      <c r="C246" s="92">
        <v>40789629</v>
      </c>
      <c r="D246" s="89">
        <v>41536</v>
      </c>
      <c r="E246" s="92" t="s">
        <v>198</v>
      </c>
      <c r="F246" s="90">
        <v>5</v>
      </c>
      <c r="G246" s="91">
        <v>466.1</v>
      </c>
      <c r="H246" s="88" t="s">
        <v>106</v>
      </c>
    </row>
    <row r="247" spans="1:8" s="57" customFormat="1" ht="18.75" customHeight="1" x14ac:dyDescent="0.25">
      <c r="A247" s="85" t="s">
        <v>20</v>
      </c>
      <c r="B247" s="85">
        <v>244</v>
      </c>
      <c r="C247" s="92">
        <v>40790987</v>
      </c>
      <c r="D247" s="89">
        <v>41528</v>
      </c>
      <c r="E247" s="92" t="s">
        <v>198</v>
      </c>
      <c r="F247" s="90">
        <v>8</v>
      </c>
      <c r="G247" s="91">
        <v>466.1</v>
      </c>
      <c r="H247" s="88" t="s">
        <v>39</v>
      </c>
    </row>
    <row r="248" spans="1:8" s="57" customFormat="1" ht="20.100000000000001" customHeight="1" x14ac:dyDescent="0.25">
      <c r="A248" s="85" t="s">
        <v>20</v>
      </c>
      <c r="B248" s="85">
        <v>245</v>
      </c>
      <c r="C248" s="92">
        <v>40791238</v>
      </c>
      <c r="D248" s="89">
        <v>41533</v>
      </c>
      <c r="E248" s="92" t="s">
        <v>195</v>
      </c>
      <c r="F248" s="90">
        <v>5</v>
      </c>
      <c r="G248" s="91">
        <v>466.1</v>
      </c>
      <c r="H248" s="88" t="s">
        <v>71</v>
      </c>
    </row>
    <row r="249" spans="1:8" s="57" customFormat="1" ht="20.100000000000001" customHeight="1" x14ac:dyDescent="0.25">
      <c r="A249" s="85" t="s">
        <v>20</v>
      </c>
      <c r="B249" s="85">
        <v>246</v>
      </c>
      <c r="C249" s="92">
        <v>40793232</v>
      </c>
      <c r="D249" s="89">
        <v>41535</v>
      </c>
      <c r="E249" s="92" t="s">
        <v>195</v>
      </c>
      <c r="F249" s="90">
        <v>6</v>
      </c>
      <c r="G249" s="91">
        <v>466.1</v>
      </c>
      <c r="H249" s="88" t="s">
        <v>158</v>
      </c>
    </row>
    <row r="250" spans="1:8" s="57" customFormat="1" ht="20.100000000000001" customHeight="1" x14ac:dyDescent="0.25">
      <c r="A250" s="85" t="s">
        <v>20</v>
      </c>
      <c r="B250" s="85">
        <v>247</v>
      </c>
      <c r="C250" s="92">
        <v>40795585</v>
      </c>
      <c r="D250" s="89">
        <v>41541</v>
      </c>
      <c r="E250" s="92" t="s">
        <v>198</v>
      </c>
      <c r="F250" s="90">
        <v>14.9</v>
      </c>
      <c r="G250" s="91">
        <v>466.1</v>
      </c>
      <c r="H250" s="88" t="s">
        <v>107</v>
      </c>
    </row>
    <row r="251" spans="1:8" s="57" customFormat="1" ht="20.100000000000001" customHeight="1" x14ac:dyDescent="0.25">
      <c r="A251" s="85" t="s">
        <v>20</v>
      </c>
      <c r="B251" s="85">
        <v>248</v>
      </c>
      <c r="C251" s="88">
        <v>40794501</v>
      </c>
      <c r="D251" s="89">
        <v>41534</v>
      </c>
      <c r="E251" s="92" t="s">
        <v>195</v>
      </c>
      <c r="F251" s="90">
        <v>27.400000000000002</v>
      </c>
      <c r="G251" s="91">
        <v>17892.2</v>
      </c>
      <c r="H251" s="88" t="s">
        <v>71</v>
      </c>
    </row>
    <row r="252" spans="1:8" s="57" customFormat="1" ht="20.100000000000001" customHeight="1" x14ac:dyDescent="0.25">
      <c r="A252" s="85" t="s">
        <v>20</v>
      </c>
      <c r="B252" s="85">
        <v>249</v>
      </c>
      <c r="C252" s="92">
        <v>40795495</v>
      </c>
      <c r="D252" s="89">
        <v>41542</v>
      </c>
      <c r="E252" s="92" t="s">
        <v>198</v>
      </c>
      <c r="F252" s="90">
        <v>14.9</v>
      </c>
      <c r="G252" s="91">
        <v>466.1</v>
      </c>
      <c r="H252" s="88" t="s">
        <v>107</v>
      </c>
    </row>
    <row r="253" spans="1:8" s="57" customFormat="1" ht="20.100000000000001" customHeight="1" x14ac:dyDescent="0.25">
      <c r="A253" s="85" t="s">
        <v>20</v>
      </c>
      <c r="B253" s="85">
        <v>250</v>
      </c>
      <c r="C253" s="92">
        <v>40797765</v>
      </c>
      <c r="D253" s="89">
        <v>41543</v>
      </c>
      <c r="E253" s="92" t="s">
        <v>198</v>
      </c>
      <c r="F253" s="90">
        <v>12</v>
      </c>
      <c r="G253" s="91">
        <v>466.1</v>
      </c>
      <c r="H253" s="88" t="s">
        <v>140</v>
      </c>
    </row>
    <row r="254" spans="1:8" s="57" customFormat="1" ht="20.100000000000001" customHeight="1" x14ac:dyDescent="0.25">
      <c r="A254" s="85" t="s">
        <v>20</v>
      </c>
      <c r="B254" s="85">
        <v>251</v>
      </c>
      <c r="C254" s="92">
        <v>40795759</v>
      </c>
      <c r="D254" s="89">
        <v>41535</v>
      </c>
      <c r="E254" s="92" t="s">
        <v>195</v>
      </c>
      <c r="F254" s="90">
        <v>8</v>
      </c>
      <c r="G254" s="91">
        <v>466.1</v>
      </c>
      <c r="H254" s="88" t="s">
        <v>39</v>
      </c>
    </row>
    <row r="255" spans="1:8" s="57" customFormat="1" ht="20.100000000000001" customHeight="1" x14ac:dyDescent="0.25">
      <c r="A255" s="85" t="s">
        <v>20</v>
      </c>
      <c r="B255" s="85">
        <v>252</v>
      </c>
      <c r="C255" s="92">
        <v>40796781</v>
      </c>
      <c r="D255" s="89">
        <v>41541</v>
      </c>
      <c r="E255" s="92" t="s">
        <v>195</v>
      </c>
      <c r="F255" s="90">
        <v>8</v>
      </c>
      <c r="G255" s="91">
        <v>466.1</v>
      </c>
      <c r="H255" s="88" t="s">
        <v>39</v>
      </c>
    </row>
    <row r="256" spans="1:8" s="57" customFormat="1" x14ac:dyDescent="0.25">
      <c r="A256" s="85" t="s">
        <v>20</v>
      </c>
      <c r="B256" s="85">
        <v>253</v>
      </c>
      <c r="C256" s="92">
        <v>40765867</v>
      </c>
      <c r="D256" s="89">
        <v>41519</v>
      </c>
      <c r="E256" s="92" t="s">
        <v>198</v>
      </c>
      <c r="F256" s="90">
        <v>15</v>
      </c>
      <c r="G256" s="91">
        <v>466.1</v>
      </c>
      <c r="H256" s="88" t="s">
        <v>41</v>
      </c>
    </row>
    <row r="257" spans="1:8" s="57" customFormat="1" x14ac:dyDescent="0.25">
      <c r="A257" s="85" t="s">
        <v>20</v>
      </c>
      <c r="B257" s="85">
        <v>254</v>
      </c>
      <c r="C257" s="92">
        <v>40773959</v>
      </c>
      <c r="D257" s="89">
        <v>41540</v>
      </c>
      <c r="E257" s="92" t="s">
        <v>198</v>
      </c>
      <c r="F257" s="90">
        <v>15</v>
      </c>
      <c r="G257" s="91">
        <v>466.1</v>
      </c>
      <c r="H257" s="88" t="s">
        <v>52</v>
      </c>
    </row>
    <row r="258" spans="1:8" s="57" customFormat="1" x14ac:dyDescent="0.25">
      <c r="A258" s="85" t="s">
        <v>20</v>
      </c>
      <c r="B258" s="85">
        <v>255</v>
      </c>
      <c r="C258" s="92">
        <v>40772169</v>
      </c>
      <c r="D258" s="89">
        <v>41547</v>
      </c>
      <c r="E258" s="92" t="s">
        <v>197</v>
      </c>
      <c r="F258" s="90">
        <v>230</v>
      </c>
      <c r="G258" s="91">
        <v>8260</v>
      </c>
      <c r="H258" s="88" t="s">
        <v>114</v>
      </c>
    </row>
    <row r="259" spans="1:8" s="57" customFormat="1" x14ac:dyDescent="0.25">
      <c r="A259" s="85" t="s">
        <v>20</v>
      </c>
      <c r="B259" s="85">
        <v>256</v>
      </c>
      <c r="C259" s="92">
        <v>40777536</v>
      </c>
      <c r="D259" s="89">
        <v>41544</v>
      </c>
      <c r="E259" s="92" t="s">
        <v>198</v>
      </c>
      <c r="F259" s="90">
        <v>8</v>
      </c>
      <c r="G259" s="91">
        <v>466.1</v>
      </c>
      <c r="H259" s="88" t="s">
        <v>113</v>
      </c>
    </row>
    <row r="260" spans="1:8" s="57" customFormat="1" x14ac:dyDescent="0.25">
      <c r="A260" s="85" t="s">
        <v>20</v>
      </c>
      <c r="B260" s="85">
        <v>257</v>
      </c>
      <c r="C260" s="92">
        <v>40777698</v>
      </c>
      <c r="D260" s="89">
        <v>41537</v>
      </c>
      <c r="E260" s="92" t="s">
        <v>198</v>
      </c>
      <c r="F260" s="90">
        <v>14</v>
      </c>
      <c r="G260" s="91">
        <v>466.1</v>
      </c>
      <c r="H260" s="88" t="s">
        <v>113</v>
      </c>
    </row>
    <row r="261" spans="1:8" s="57" customFormat="1" x14ac:dyDescent="0.25">
      <c r="A261" s="85" t="s">
        <v>20</v>
      </c>
      <c r="B261" s="85">
        <v>258</v>
      </c>
      <c r="C261" s="92">
        <v>40779591</v>
      </c>
      <c r="D261" s="89">
        <v>41530</v>
      </c>
      <c r="E261" s="92" t="s">
        <v>198</v>
      </c>
      <c r="F261" s="90">
        <v>8</v>
      </c>
      <c r="G261" s="91">
        <v>466.1</v>
      </c>
      <c r="H261" s="88" t="s">
        <v>65</v>
      </c>
    </row>
    <row r="262" spans="1:8" s="57" customFormat="1" x14ac:dyDescent="0.25">
      <c r="A262" s="85" t="s">
        <v>20</v>
      </c>
      <c r="B262" s="85">
        <v>259</v>
      </c>
      <c r="C262" s="92">
        <v>40781812</v>
      </c>
      <c r="D262" s="89">
        <v>41522</v>
      </c>
      <c r="E262" s="92" t="s">
        <v>198</v>
      </c>
      <c r="F262" s="90">
        <v>15</v>
      </c>
      <c r="G262" s="91">
        <v>466.1</v>
      </c>
      <c r="H262" s="88" t="s">
        <v>113</v>
      </c>
    </row>
    <row r="263" spans="1:8" s="57" customFormat="1" x14ac:dyDescent="0.25">
      <c r="A263" s="85" t="s">
        <v>20</v>
      </c>
      <c r="B263" s="85">
        <v>260</v>
      </c>
      <c r="C263" s="92">
        <v>40783383</v>
      </c>
      <c r="D263" s="89">
        <v>41537</v>
      </c>
      <c r="E263" s="92" t="s">
        <v>198</v>
      </c>
      <c r="F263" s="90">
        <v>15</v>
      </c>
      <c r="G263" s="91">
        <v>466.1</v>
      </c>
      <c r="H263" s="88" t="s">
        <v>181</v>
      </c>
    </row>
    <row r="264" spans="1:8" s="57" customFormat="1" x14ac:dyDescent="0.25">
      <c r="A264" s="85" t="s">
        <v>20</v>
      </c>
      <c r="B264" s="85">
        <v>261</v>
      </c>
      <c r="C264" s="92">
        <v>40783688</v>
      </c>
      <c r="D264" s="89">
        <v>41530</v>
      </c>
      <c r="E264" s="92" t="s">
        <v>198</v>
      </c>
      <c r="F264" s="90">
        <v>15</v>
      </c>
      <c r="G264" s="91">
        <v>466.1</v>
      </c>
      <c r="H264" s="88" t="s">
        <v>113</v>
      </c>
    </row>
    <row r="265" spans="1:8" s="57" customFormat="1" x14ac:dyDescent="0.25">
      <c r="A265" s="85" t="s">
        <v>20</v>
      </c>
      <c r="B265" s="85">
        <v>262</v>
      </c>
      <c r="C265" s="92">
        <v>40783789</v>
      </c>
      <c r="D265" s="89">
        <v>41521</v>
      </c>
      <c r="E265" s="92" t="s">
        <v>198</v>
      </c>
      <c r="F265" s="90">
        <v>5</v>
      </c>
      <c r="G265" s="91">
        <v>466.1</v>
      </c>
      <c r="H265" s="88" t="s">
        <v>182</v>
      </c>
    </row>
    <row r="266" spans="1:8" s="57" customFormat="1" x14ac:dyDescent="0.25">
      <c r="A266" s="85" t="s">
        <v>20</v>
      </c>
      <c r="B266" s="85">
        <v>263</v>
      </c>
      <c r="C266" s="92">
        <v>40784115</v>
      </c>
      <c r="D266" s="89">
        <v>41520</v>
      </c>
      <c r="E266" s="92" t="s">
        <v>198</v>
      </c>
      <c r="F266" s="90">
        <v>15</v>
      </c>
      <c r="G266" s="91">
        <v>466.1</v>
      </c>
      <c r="H266" s="88" t="s">
        <v>183</v>
      </c>
    </row>
    <row r="267" spans="1:8" s="57" customFormat="1" x14ac:dyDescent="0.25">
      <c r="A267" s="85" t="s">
        <v>20</v>
      </c>
      <c r="B267" s="85">
        <v>264</v>
      </c>
      <c r="C267" s="92">
        <v>40784185</v>
      </c>
      <c r="D267" s="89">
        <v>41520</v>
      </c>
      <c r="E267" s="92" t="s">
        <v>198</v>
      </c>
      <c r="F267" s="90">
        <v>15</v>
      </c>
      <c r="G267" s="91">
        <v>466.1</v>
      </c>
      <c r="H267" s="88" t="s">
        <v>183</v>
      </c>
    </row>
    <row r="268" spans="1:8" s="57" customFormat="1" x14ac:dyDescent="0.25">
      <c r="A268" s="85" t="s">
        <v>20</v>
      </c>
      <c r="B268" s="85">
        <v>265</v>
      </c>
      <c r="C268" s="92">
        <v>40784249</v>
      </c>
      <c r="D268" s="89">
        <v>41522</v>
      </c>
      <c r="E268" s="92" t="s">
        <v>198</v>
      </c>
      <c r="F268" s="90">
        <v>8</v>
      </c>
      <c r="G268" s="91">
        <v>466.1</v>
      </c>
      <c r="H268" s="88" t="s">
        <v>115</v>
      </c>
    </row>
    <row r="269" spans="1:8" s="57" customFormat="1" x14ac:dyDescent="0.25">
      <c r="A269" s="85" t="s">
        <v>20</v>
      </c>
      <c r="B269" s="85">
        <v>266</v>
      </c>
      <c r="C269" s="92">
        <v>40784269</v>
      </c>
      <c r="D269" s="89">
        <v>41530</v>
      </c>
      <c r="E269" s="92" t="s">
        <v>198</v>
      </c>
      <c r="F269" s="90">
        <v>8</v>
      </c>
      <c r="G269" s="91">
        <v>466.1</v>
      </c>
      <c r="H269" s="88" t="s">
        <v>52</v>
      </c>
    </row>
    <row r="270" spans="1:8" s="57" customFormat="1" x14ac:dyDescent="0.25">
      <c r="A270" s="85" t="s">
        <v>20</v>
      </c>
      <c r="B270" s="85">
        <v>267</v>
      </c>
      <c r="C270" s="92">
        <v>40785154</v>
      </c>
      <c r="D270" s="89">
        <v>41540</v>
      </c>
      <c r="E270" s="92" t="s">
        <v>198</v>
      </c>
      <c r="F270" s="90">
        <v>8</v>
      </c>
      <c r="G270" s="91">
        <v>466.1</v>
      </c>
      <c r="H270" s="88" t="s">
        <v>70</v>
      </c>
    </row>
    <row r="271" spans="1:8" s="57" customFormat="1" x14ac:dyDescent="0.25">
      <c r="A271" s="85" t="s">
        <v>20</v>
      </c>
      <c r="B271" s="85">
        <v>268</v>
      </c>
      <c r="C271" s="92">
        <v>40779036</v>
      </c>
      <c r="D271" s="89">
        <v>41534</v>
      </c>
      <c r="E271" s="92" t="s">
        <v>198</v>
      </c>
      <c r="F271" s="90">
        <v>41.300000000000004</v>
      </c>
      <c r="G271" s="91">
        <v>391927.12</v>
      </c>
      <c r="H271" s="88" t="s">
        <v>69</v>
      </c>
    </row>
    <row r="272" spans="1:8" s="57" customFormat="1" x14ac:dyDescent="0.25">
      <c r="A272" s="85" t="s">
        <v>20</v>
      </c>
      <c r="B272" s="85">
        <v>269</v>
      </c>
      <c r="C272" s="92">
        <v>40785965</v>
      </c>
      <c r="D272" s="89">
        <v>41530</v>
      </c>
      <c r="E272" s="92" t="s">
        <v>198</v>
      </c>
      <c r="F272" s="90">
        <v>8</v>
      </c>
      <c r="G272" s="91">
        <v>466.1</v>
      </c>
      <c r="H272" s="88" t="s">
        <v>184</v>
      </c>
    </row>
    <row r="273" spans="1:8" s="57" customFormat="1" x14ac:dyDescent="0.25">
      <c r="A273" s="85" t="s">
        <v>20</v>
      </c>
      <c r="B273" s="85">
        <v>270</v>
      </c>
      <c r="C273" s="92">
        <v>40786608</v>
      </c>
      <c r="D273" s="89">
        <v>41526</v>
      </c>
      <c r="E273" s="92" t="s">
        <v>198</v>
      </c>
      <c r="F273" s="90">
        <v>8</v>
      </c>
      <c r="G273" s="91">
        <v>466.1</v>
      </c>
      <c r="H273" s="88" t="s">
        <v>70</v>
      </c>
    </row>
    <row r="274" spans="1:8" s="57" customFormat="1" x14ac:dyDescent="0.25">
      <c r="A274" s="85" t="s">
        <v>20</v>
      </c>
      <c r="B274" s="85">
        <v>271</v>
      </c>
      <c r="C274" s="92">
        <v>40786154</v>
      </c>
      <c r="D274" s="89">
        <v>41519</v>
      </c>
      <c r="E274" s="92" t="s">
        <v>198</v>
      </c>
      <c r="F274" s="90">
        <v>8</v>
      </c>
      <c r="G274" s="91">
        <v>466.1</v>
      </c>
      <c r="H274" s="88" t="s">
        <v>25</v>
      </c>
    </row>
    <row r="275" spans="1:8" s="57" customFormat="1" x14ac:dyDescent="0.25">
      <c r="A275" s="85" t="s">
        <v>20</v>
      </c>
      <c r="B275" s="85">
        <v>272</v>
      </c>
      <c r="C275" s="92">
        <v>40787280</v>
      </c>
      <c r="D275" s="89">
        <v>41523</v>
      </c>
      <c r="E275" s="92" t="s">
        <v>198</v>
      </c>
      <c r="F275" s="90">
        <v>15</v>
      </c>
      <c r="G275" s="91">
        <v>466.1</v>
      </c>
      <c r="H275" s="88" t="s">
        <v>35</v>
      </c>
    </row>
    <row r="276" spans="1:8" s="57" customFormat="1" x14ac:dyDescent="0.25">
      <c r="A276" s="85" t="s">
        <v>20</v>
      </c>
      <c r="B276" s="85">
        <v>273</v>
      </c>
      <c r="C276" s="92">
        <v>40787324</v>
      </c>
      <c r="D276" s="89">
        <v>41523</v>
      </c>
      <c r="E276" s="92" t="s">
        <v>198</v>
      </c>
      <c r="F276" s="90">
        <v>15</v>
      </c>
      <c r="G276" s="91">
        <v>466.1</v>
      </c>
      <c r="H276" s="88" t="s">
        <v>35</v>
      </c>
    </row>
    <row r="277" spans="1:8" s="57" customFormat="1" x14ac:dyDescent="0.25">
      <c r="A277" s="85" t="s">
        <v>20</v>
      </c>
      <c r="B277" s="85">
        <v>274</v>
      </c>
      <c r="C277" s="92">
        <v>40787437</v>
      </c>
      <c r="D277" s="89">
        <v>41520</v>
      </c>
      <c r="E277" s="92" t="s">
        <v>198</v>
      </c>
      <c r="F277" s="90">
        <v>15</v>
      </c>
      <c r="G277" s="91">
        <v>466.1</v>
      </c>
      <c r="H277" s="88" t="s">
        <v>105</v>
      </c>
    </row>
    <row r="278" spans="1:8" s="57" customFormat="1" x14ac:dyDescent="0.25">
      <c r="A278" s="85" t="s">
        <v>20</v>
      </c>
      <c r="B278" s="85">
        <v>275</v>
      </c>
      <c r="C278" s="92">
        <v>40787541</v>
      </c>
      <c r="D278" s="89">
        <v>41520</v>
      </c>
      <c r="E278" s="92" t="s">
        <v>198</v>
      </c>
      <c r="F278" s="90">
        <v>8</v>
      </c>
      <c r="G278" s="91">
        <v>466.1</v>
      </c>
      <c r="H278" s="88" t="s">
        <v>52</v>
      </c>
    </row>
    <row r="279" spans="1:8" s="57" customFormat="1" x14ac:dyDescent="0.25">
      <c r="A279" s="85" t="s">
        <v>20</v>
      </c>
      <c r="B279" s="85">
        <v>276</v>
      </c>
      <c r="C279" s="92">
        <v>40787519</v>
      </c>
      <c r="D279" s="89">
        <v>41520</v>
      </c>
      <c r="E279" s="92" t="s">
        <v>198</v>
      </c>
      <c r="F279" s="90">
        <v>15</v>
      </c>
      <c r="G279" s="91">
        <v>466.1</v>
      </c>
      <c r="H279" s="88" t="s">
        <v>113</v>
      </c>
    </row>
    <row r="280" spans="1:8" s="57" customFormat="1" x14ac:dyDescent="0.25">
      <c r="A280" s="85" t="s">
        <v>20</v>
      </c>
      <c r="B280" s="85">
        <v>277</v>
      </c>
      <c r="C280" s="92">
        <v>40787885</v>
      </c>
      <c r="D280" s="89">
        <v>41522</v>
      </c>
      <c r="E280" s="92" t="s">
        <v>198</v>
      </c>
      <c r="F280" s="90">
        <v>15</v>
      </c>
      <c r="G280" s="91">
        <v>466.1</v>
      </c>
      <c r="H280" s="88" t="s">
        <v>42</v>
      </c>
    </row>
    <row r="281" spans="1:8" s="57" customFormat="1" x14ac:dyDescent="0.25">
      <c r="A281" s="85" t="s">
        <v>20</v>
      </c>
      <c r="B281" s="85">
        <v>278</v>
      </c>
      <c r="C281" s="92">
        <v>40787939</v>
      </c>
      <c r="D281" s="89">
        <v>41535</v>
      </c>
      <c r="E281" s="92" t="s">
        <v>198</v>
      </c>
      <c r="F281" s="90">
        <v>15</v>
      </c>
      <c r="G281" s="91">
        <v>466.1</v>
      </c>
      <c r="H281" s="88" t="s">
        <v>162</v>
      </c>
    </row>
    <row r="282" spans="1:8" s="57" customFormat="1" x14ac:dyDescent="0.25">
      <c r="A282" s="85" t="s">
        <v>20</v>
      </c>
      <c r="B282" s="85">
        <v>279</v>
      </c>
      <c r="C282" s="92">
        <v>40788892</v>
      </c>
      <c r="D282" s="89">
        <v>41537</v>
      </c>
      <c r="E282" s="92" t="s">
        <v>198</v>
      </c>
      <c r="F282" s="90">
        <v>15</v>
      </c>
      <c r="G282" s="91">
        <v>466.1</v>
      </c>
      <c r="H282" s="88" t="s">
        <v>185</v>
      </c>
    </row>
    <row r="283" spans="1:8" s="57" customFormat="1" x14ac:dyDescent="0.25">
      <c r="A283" s="85" t="s">
        <v>20</v>
      </c>
      <c r="B283" s="85">
        <v>280</v>
      </c>
      <c r="C283" s="92">
        <v>40789233</v>
      </c>
      <c r="D283" s="89">
        <v>41528</v>
      </c>
      <c r="E283" s="92" t="s">
        <v>198</v>
      </c>
      <c r="F283" s="90">
        <v>15</v>
      </c>
      <c r="G283" s="91">
        <v>466.1</v>
      </c>
      <c r="H283" s="88" t="s">
        <v>186</v>
      </c>
    </row>
    <row r="284" spans="1:8" s="57" customFormat="1" x14ac:dyDescent="0.25">
      <c r="A284" s="85" t="s">
        <v>20</v>
      </c>
      <c r="B284" s="85">
        <v>281</v>
      </c>
      <c r="C284" s="92">
        <v>40789350</v>
      </c>
      <c r="D284" s="89">
        <v>41526</v>
      </c>
      <c r="E284" s="92" t="s">
        <v>198</v>
      </c>
      <c r="F284" s="90">
        <v>8</v>
      </c>
      <c r="G284" s="91">
        <v>466.1</v>
      </c>
      <c r="H284" s="88" t="s">
        <v>162</v>
      </c>
    </row>
    <row r="285" spans="1:8" s="57" customFormat="1" x14ac:dyDescent="0.25">
      <c r="A285" s="85" t="s">
        <v>20</v>
      </c>
      <c r="B285" s="85">
        <v>282</v>
      </c>
      <c r="C285" s="92">
        <v>40789387</v>
      </c>
      <c r="D285" s="89">
        <v>41537</v>
      </c>
      <c r="E285" s="92" t="s">
        <v>198</v>
      </c>
      <c r="F285" s="90">
        <v>15</v>
      </c>
      <c r="G285" s="91">
        <v>466.1</v>
      </c>
      <c r="H285" s="88" t="s">
        <v>130</v>
      </c>
    </row>
    <row r="286" spans="1:8" s="57" customFormat="1" x14ac:dyDescent="0.25">
      <c r="A286" s="85" t="s">
        <v>20</v>
      </c>
      <c r="B286" s="85">
        <v>283</v>
      </c>
      <c r="C286" s="92">
        <v>40789435</v>
      </c>
      <c r="D286" s="89">
        <v>41528</v>
      </c>
      <c r="E286" s="92" t="s">
        <v>198</v>
      </c>
      <c r="F286" s="90">
        <v>8</v>
      </c>
      <c r="G286" s="91">
        <v>466.1</v>
      </c>
      <c r="H286" s="88" t="s">
        <v>187</v>
      </c>
    </row>
    <row r="287" spans="1:8" s="57" customFormat="1" x14ac:dyDescent="0.25">
      <c r="A287" s="85" t="s">
        <v>20</v>
      </c>
      <c r="B287" s="85">
        <v>284</v>
      </c>
      <c r="C287" s="92">
        <v>40790138</v>
      </c>
      <c r="D287" s="89">
        <v>41528</v>
      </c>
      <c r="E287" s="92" t="s">
        <v>198</v>
      </c>
      <c r="F287" s="90">
        <v>8</v>
      </c>
      <c r="G287" s="91">
        <v>466.1</v>
      </c>
      <c r="H287" s="88" t="s">
        <v>187</v>
      </c>
    </row>
    <row r="288" spans="1:8" s="57" customFormat="1" x14ac:dyDescent="0.25">
      <c r="A288" s="85" t="s">
        <v>20</v>
      </c>
      <c r="B288" s="85">
        <v>285</v>
      </c>
      <c r="C288" s="92">
        <v>40792155</v>
      </c>
      <c r="D288" s="89">
        <v>41529</v>
      </c>
      <c r="E288" s="92" t="s">
        <v>195</v>
      </c>
      <c r="F288" s="90">
        <v>5</v>
      </c>
      <c r="G288" s="91">
        <v>466.1</v>
      </c>
      <c r="H288" s="88" t="s">
        <v>25</v>
      </c>
    </row>
    <row r="289" spans="1:8" s="57" customFormat="1" x14ac:dyDescent="0.25">
      <c r="A289" s="85" t="s">
        <v>20</v>
      </c>
      <c r="B289" s="85">
        <v>286</v>
      </c>
      <c r="C289" s="92">
        <v>40790194</v>
      </c>
      <c r="D289" s="89">
        <v>41540</v>
      </c>
      <c r="E289" s="92" t="s">
        <v>198</v>
      </c>
      <c r="F289" s="90">
        <v>5.5</v>
      </c>
      <c r="G289" s="91">
        <v>466.1</v>
      </c>
      <c r="H289" s="88" t="s">
        <v>83</v>
      </c>
    </row>
    <row r="290" spans="1:8" s="57" customFormat="1" x14ac:dyDescent="0.25">
      <c r="A290" s="85" t="s">
        <v>20</v>
      </c>
      <c r="B290" s="85">
        <v>287</v>
      </c>
      <c r="C290" s="92">
        <v>40790256</v>
      </c>
      <c r="D290" s="89">
        <v>41523</v>
      </c>
      <c r="E290" s="92" t="s">
        <v>198</v>
      </c>
      <c r="F290" s="90">
        <v>15</v>
      </c>
      <c r="G290" s="91">
        <v>466.1</v>
      </c>
      <c r="H290" s="88" t="s">
        <v>26</v>
      </c>
    </row>
    <row r="291" spans="1:8" s="57" customFormat="1" x14ac:dyDescent="0.25">
      <c r="A291" s="85" t="s">
        <v>20</v>
      </c>
      <c r="B291" s="85">
        <v>288</v>
      </c>
      <c r="C291" s="92">
        <v>40790655</v>
      </c>
      <c r="D291" s="89">
        <v>41527</v>
      </c>
      <c r="E291" s="92" t="s">
        <v>198</v>
      </c>
      <c r="F291" s="90">
        <v>15</v>
      </c>
      <c r="G291" s="91">
        <v>466.1</v>
      </c>
      <c r="H291" s="88" t="s">
        <v>188</v>
      </c>
    </row>
    <row r="292" spans="1:8" s="57" customFormat="1" x14ac:dyDescent="0.25">
      <c r="A292" s="85" t="s">
        <v>20</v>
      </c>
      <c r="B292" s="85">
        <v>289</v>
      </c>
      <c r="C292" s="92">
        <v>40790788</v>
      </c>
      <c r="D292" s="89">
        <v>41533</v>
      </c>
      <c r="E292" s="92" t="s">
        <v>198</v>
      </c>
      <c r="F292" s="90">
        <v>8</v>
      </c>
      <c r="G292" s="91">
        <v>466.1</v>
      </c>
      <c r="H292" s="88" t="s">
        <v>113</v>
      </c>
    </row>
    <row r="293" spans="1:8" s="57" customFormat="1" x14ac:dyDescent="0.25">
      <c r="A293" s="85" t="s">
        <v>20</v>
      </c>
      <c r="B293" s="85">
        <v>290</v>
      </c>
      <c r="C293" s="92">
        <v>40790933</v>
      </c>
      <c r="D293" s="89">
        <v>41528</v>
      </c>
      <c r="E293" s="92" t="s">
        <v>198</v>
      </c>
      <c r="F293" s="90">
        <v>8</v>
      </c>
      <c r="G293" s="91">
        <v>466.1</v>
      </c>
      <c r="H293" s="88" t="s">
        <v>89</v>
      </c>
    </row>
    <row r="294" spans="1:8" s="57" customFormat="1" x14ac:dyDescent="0.25">
      <c r="A294" s="85" t="s">
        <v>20</v>
      </c>
      <c r="B294" s="85">
        <v>291</v>
      </c>
      <c r="C294" s="92">
        <v>40790964</v>
      </c>
      <c r="D294" s="89">
        <v>41529</v>
      </c>
      <c r="E294" s="92" t="s">
        <v>198</v>
      </c>
      <c r="F294" s="90">
        <v>8</v>
      </c>
      <c r="G294" s="91">
        <v>466.1</v>
      </c>
      <c r="H294" s="88" t="s">
        <v>113</v>
      </c>
    </row>
    <row r="295" spans="1:8" s="57" customFormat="1" x14ac:dyDescent="0.25">
      <c r="A295" s="85" t="s">
        <v>20</v>
      </c>
      <c r="B295" s="85">
        <v>292</v>
      </c>
      <c r="C295" s="92">
        <v>40786640</v>
      </c>
      <c r="D295" s="89">
        <v>41523</v>
      </c>
      <c r="E295" s="92" t="s">
        <v>198</v>
      </c>
      <c r="F295" s="90">
        <v>4.5</v>
      </c>
      <c r="G295" s="91">
        <v>466.1</v>
      </c>
      <c r="H295" s="88" t="s">
        <v>32</v>
      </c>
    </row>
    <row r="296" spans="1:8" s="57" customFormat="1" x14ac:dyDescent="0.25">
      <c r="A296" s="85" t="s">
        <v>20</v>
      </c>
      <c r="B296" s="85">
        <v>293</v>
      </c>
      <c r="C296" s="92">
        <v>40789485</v>
      </c>
      <c r="D296" s="89">
        <v>41547</v>
      </c>
      <c r="E296" s="92" t="s">
        <v>198</v>
      </c>
      <c r="F296" s="90">
        <v>8</v>
      </c>
      <c r="G296" s="91">
        <v>466.1</v>
      </c>
      <c r="H296" s="88" t="s">
        <v>125</v>
      </c>
    </row>
    <row r="297" spans="1:8" s="57" customFormat="1" x14ac:dyDescent="0.25">
      <c r="A297" s="85" t="s">
        <v>20</v>
      </c>
      <c r="B297" s="85">
        <v>294</v>
      </c>
      <c r="C297" s="92">
        <v>40787850</v>
      </c>
      <c r="D297" s="89">
        <v>41523</v>
      </c>
      <c r="E297" s="92" t="s">
        <v>198</v>
      </c>
      <c r="F297" s="90">
        <v>15</v>
      </c>
      <c r="G297" s="91">
        <v>466.1</v>
      </c>
      <c r="H297" s="88" t="s">
        <v>49</v>
      </c>
    </row>
    <row r="298" spans="1:8" s="57" customFormat="1" x14ac:dyDescent="0.25">
      <c r="A298" s="85" t="s">
        <v>20</v>
      </c>
      <c r="B298" s="85">
        <v>295</v>
      </c>
      <c r="C298" s="92">
        <v>40789577</v>
      </c>
      <c r="D298" s="89">
        <v>41533</v>
      </c>
      <c r="E298" s="92" t="s">
        <v>197</v>
      </c>
      <c r="F298" s="90">
        <v>50</v>
      </c>
      <c r="G298" s="91">
        <v>1114548.77</v>
      </c>
      <c r="H298" s="88" t="s">
        <v>115</v>
      </c>
    </row>
    <row r="299" spans="1:8" s="57" customFormat="1" x14ac:dyDescent="0.25">
      <c r="A299" s="85" t="s">
        <v>20</v>
      </c>
      <c r="B299" s="85">
        <v>296</v>
      </c>
      <c r="C299" s="92">
        <v>40788085</v>
      </c>
      <c r="D299" s="89">
        <v>41529</v>
      </c>
      <c r="E299" s="92" t="s">
        <v>198</v>
      </c>
      <c r="F299" s="90">
        <v>15</v>
      </c>
      <c r="G299" s="91">
        <v>466.1</v>
      </c>
      <c r="H299" s="88" t="s">
        <v>35</v>
      </c>
    </row>
    <row r="300" spans="1:8" s="57" customFormat="1" x14ac:dyDescent="0.25">
      <c r="A300" s="85" t="s">
        <v>20</v>
      </c>
      <c r="B300" s="85">
        <v>297</v>
      </c>
      <c r="C300" s="92">
        <v>40788608</v>
      </c>
      <c r="D300" s="89">
        <v>41523</v>
      </c>
      <c r="E300" s="92" t="s">
        <v>198</v>
      </c>
      <c r="F300" s="90">
        <v>8</v>
      </c>
      <c r="G300" s="91">
        <v>466.1</v>
      </c>
      <c r="H300" s="88" t="s">
        <v>35</v>
      </c>
    </row>
    <row r="301" spans="1:8" s="57" customFormat="1" x14ac:dyDescent="0.25">
      <c r="A301" s="85" t="s">
        <v>20</v>
      </c>
      <c r="B301" s="85">
        <v>298</v>
      </c>
      <c r="C301" s="92">
        <v>40791446</v>
      </c>
      <c r="D301" s="89">
        <v>41528</v>
      </c>
      <c r="E301" s="92" t="s">
        <v>195</v>
      </c>
      <c r="F301" s="90">
        <v>8</v>
      </c>
      <c r="G301" s="91">
        <v>466.1</v>
      </c>
      <c r="H301" s="88" t="s">
        <v>114</v>
      </c>
    </row>
    <row r="302" spans="1:8" s="57" customFormat="1" x14ac:dyDescent="0.25">
      <c r="A302" s="85" t="s">
        <v>20</v>
      </c>
      <c r="B302" s="85">
        <v>299</v>
      </c>
      <c r="C302" s="92">
        <v>40791396</v>
      </c>
      <c r="D302" s="89">
        <v>41528</v>
      </c>
      <c r="E302" s="92" t="s">
        <v>195</v>
      </c>
      <c r="F302" s="90">
        <v>8</v>
      </c>
      <c r="G302" s="91">
        <v>466.1</v>
      </c>
      <c r="H302" s="88" t="s">
        <v>114</v>
      </c>
    </row>
    <row r="303" spans="1:8" s="57" customFormat="1" x14ac:dyDescent="0.25">
      <c r="A303" s="85" t="s">
        <v>20</v>
      </c>
      <c r="B303" s="85">
        <v>300</v>
      </c>
      <c r="C303" s="92">
        <v>40788687</v>
      </c>
      <c r="D303" s="89">
        <v>41521</v>
      </c>
      <c r="E303" s="92" t="s">
        <v>198</v>
      </c>
      <c r="F303" s="90">
        <v>8</v>
      </c>
      <c r="G303" s="91">
        <v>466.1</v>
      </c>
      <c r="H303" s="88" t="s">
        <v>113</v>
      </c>
    </row>
    <row r="304" spans="1:8" s="57" customFormat="1" x14ac:dyDescent="0.25">
      <c r="A304" s="85" t="s">
        <v>20</v>
      </c>
      <c r="B304" s="85">
        <v>301</v>
      </c>
      <c r="C304" s="92">
        <v>40791517</v>
      </c>
      <c r="D304" s="89">
        <v>41529</v>
      </c>
      <c r="E304" s="92" t="s">
        <v>198</v>
      </c>
      <c r="F304" s="90">
        <v>8</v>
      </c>
      <c r="G304" s="91">
        <v>466.1</v>
      </c>
      <c r="H304" s="88" t="s">
        <v>134</v>
      </c>
    </row>
    <row r="305" spans="1:8" s="57" customFormat="1" x14ac:dyDescent="0.25">
      <c r="A305" s="85" t="s">
        <v>20</v>
      </c>
      <c r="B305" s="85">
        <v>302</v>
      </c>
      <c r="C305" s="92">
        <v>40790094</v>
      </c>
      <c r="D305" s="89">
        <v>41528</v>
      </c>
      <c r="E305" s="92" t="s">
        <v>198</v>
      </c>
      <c r="F305" s="90">
        <v>15</v>
      </c>
      <c r="G305" s="91">
        <v>466.1</v>
      </c>
      <c r="H305" s="88" t="s">
        <v>42</v>
      </c>
    </row>
    <row r="306" spans="1:8" s="57" customFormat="1" x14ac:dyDescent="0.25">
      <c r="A306" s="85" t="s">
        <v>20</v>
      </c>
      <c r="B306" s="85">
        <v>303</v>
      </c>
      <c r="C306" s="92">
        <v>40791472</v>
      </c>
      <c r="D306" s="89">
        <v>41527</v>
      </c>
      <c r="E306" s="92" t="s">
        <v>198</v>
      </c>
      <c r="F306" s="90">
        <v>15</v>
      </c>
      <c r="G306" s="91">
        <v>466.1</v>
      </c>
      <c r="H306" s="88" t="s">
        <v>96</v>
      </c>
    </row>
    <row r="307" spans="1:8" s="57" customFormat="1" x14ac:dyDescent="0.25">
      <c r="A307" s="85" t="s">
        <v>20</v>
      </c>
      <c r="B307" s="85">
        <v>304</v>
      </c>
      <c r="C307" s="92">
        <v>40788806</v>
      </c>
      <c r="D307" s="89">
        <v>41521</v>
      </c>
      <c r="E307" s="92" t="s">
        <v>198</v>
      </c>
      <c r="F307" s="90">
        <v>15</v>
      </c>
      <c r="G307" s="91">
        <v>466.1</v>
      </c>
      <c r="H307" s="88" t="s">
        <v>113</v>
      </c>
    </row>
    <row r="308" spans="1:8" s="57" customFormat="1" x14ac:dyDescent="0.25">
      <c r="A308" s="85" t="s">
        <v>20</v>
      </c>
      <c r="B308" s="85">
        <v>305</v>
      </c>
      <c r="C308" s="92">
        <v>40789807</v>
      </c>
      <c r="D308" s="89">
        <v>41527</v>
      </c>
      <c r="E308" s="92" t="s">
        <v>198</v>
      </c>
      <c r="F308" s="90">
        <v>57</v>
      </c>
      <c r="G308" s="91">
        <v>8855.93</v>
      </c>
      <c r="H308" s="88" t="s">
        <v>115</v>
      </c>
    </row>
    <row r="309" spans="1:8" s="57" customFormat="1" x14ac:dyDescent="0.25">
      <c r="A309" s="85" t="s">
        <v>20</v>
      </c>
      <c r="B309" s="85">
        <v>306</v>
      </c>
      <c r="C309" s="92">
        <v>40792226</v>
      </c>
      <c r="D309" s="89">
        <v>41529</v>
      </c>
      <c r="E309" s="92" t="s">
        <v>195</v>
      </c>
      <c r="F309" s="90">
        <v>15</v>
      </c>
      <c r="G309" s="91">
        <v>466.1</v>
      </c>
      <c r="H309" s="88" t="s">
        <v>113</v>
      </c>
    </row>
    <row r="310" spans="1:8" s="57" customFormat="1" x14ac:dyDescent="0.25">
      <c r="A310" s="85" t="s">
        <v>20</v>
      </c>
      <c r="B310" s="85">
        <v>307</v>
      </c>
      <c r="C310" s="92">
        <v>40792364</v>
      </c>
      <c r="D310" s="89">
        <v>41528</v>
      </c>
      <c r="E310" s="92" t="s">
        <v>195</v>
      </c>
      <c r="F310" s="90">
        <v>15</v>
      </c>
      <c r="G310" s="91">
        <v>466.1</v>
      </c>
      <c r="H310" s="88" t="s">
        <v>139</v>
      </c>
    </row>
    <row r="311" spans="1:8" s="57" customFormat="1" x14ac:dyDescent="0.25">
      <c r="A311" s="85" t="s">
        <v>20</v>
      </c>
      <c r="B311" s="85">
        <v>308</v>
      </c>
      <c r="C311" s="92">
        <v>40789305</v>
      </c>
      <c r="D311" s="89">
        <v>41529</v>
      </c>
      <c r="E311" s="92" t="s">
        <v>198</v>
      </c>
      <c r="F311" s="90">
        <v>14.5</v>
      </c>
      <c r="G311" s="91">
        <v>466.1</v>
      </c>
      <c r="H311" s="88" t="s">
        <v>70</v>
      </c>
    </row>
    <row r="312" spans="1:8" s="57" customFormat="1" x14ac:dyDescent="0.25">
      <c r="A312" s="85" t="s">
        <v>20</v>
      </c>
      <c r="B312" s="85">
        <v>309</v>
      </c>
      <c r="C312" s="92">
        <v>40792771</v>
      </c>
      <c r="D312" s="89">
        <v>41530</v>
      </c>
      <c r="E312" s="92" t="s">
        <v>195</v>
      </c>
      <c r="F312" s="90">
        <v>15</v>
      </c>
      <c r="G312" s="91">
        <v>466.1</v>
      </c>
      <c r="H312" s="88" t="s">
        <v>189</v>
      </c>
    </row>
    <row r="313" spans="1:8" s="57" customFormat="1" x14ac:dyDescent="0.25">
      <c r="A313" s="85" t="s">
        <v>20</v>
      </c>
      <c r="B313" s="85">
        <v>310</v>
      </c>
      <c r="C313" s="92">
        <v>40792933</v>
      </c>
      <c r="D313" s="89">
        <v>41535</v>
      </c>
      <c r="E313" s="92" t="s">
        <v>198</v>
      </c>
      <c r="F313" s="90">
        <v>15</v>
      </c>
      <c r="G313" s="91">
        <v>466.1</v>
      </c>
      <c r="H313" s="88" t="s">
        <v>190</v>
      </c>
    </row>
    <row r="314" spans="1:8" s="57" customFormat="1" x14ac:dyDescent="0.25">
      <c r="A314" s="85" t="s">
        <v>20</v>
      </c>
      <c r="B314" s="85">
        <v>311</v>
      </c>
      <c r="C314" s="92">
        <v>40793938</v>
      </c>
      <c r="D314" s="89">
        <v>41537</v>
      </c>
      <c r="E314" s="92" t="s">
        <v>195</v>
      </c>
      <c r="F314" s="90">
        <v>8</v>
      </c>
      <c r="G314" s="91">
        <v>466.1</v>
      </c>
      <c r="H314" s="88" t="s">
        <v>85</v>
      </c>
    </row>
    <row r="315" spans="1:8" s="57" customFormat="1" x14ac:dyDescent="0.25">
      <c r="A315" s="85" t="s">
        <v>20</v>
      </c>
      <c r="B315" s="85">
        <v>312</v>
      </c>
      <c r="C315" s="92">
        <v>40790913</v>
      </c>
      <c r="D315" s="89">
        <v>41527</v>
      </c>
      <c r="E315" s="92" t="s">
        <v>198</v>
      </c>
      <c r="F315" s="90">
        <v>15</v>
      </c>
      <c r="G315" s="91">
        <v>466.1</v>
      </c>
      <c r="H315" s="88" t="s">
        <v>130</v>
      </c>
    </row>
    <row r="316" spans="1:8" s="57" customFormat="1" x14ac:dyDescent="0.25">
      <c r="A316" s="85" t="s">
        <v>20</v>
      </c>
      <c r="B316" s="85">
        <v>313</v>
      </c>
      <c r="C316" s="92">
        <v>40792709</v>
      </c>
      <c r="D316" s="89">
        <v>41530</v>
      </c>
      <c r="E316" s="92" t="s">
        <v>195</v>
      </c>
      <c r="F316" s="90">
        <v>15</v>
      </c>
      <c r="G316" s="91">
        <v>466.1</v>
      </c>
      <c r="H316" s="88" t="s">
        <v>26</v>
      </c>
    </row>
    <row r="317" spans="1:8" s="57" customFormat="1" x14ac:dyDescent="0.25">
      <c r="A317" s="85" t="s">
        <v>20</v>
      </c>
      <c r="B317" s="85">
        <v>314</v>
      </c>
      <c r="C317" s="92">
        <v>40794292</v>
      </c>
      <c r="D317" s="89">
        <v>41547</v>
      </c>
      <c r="E317" s="92" t="s">
        <v>195</v>
      </c>
      <c r="F317" s="90">
        <v>10</v>
      </c>
      <c r="G317" s="91">
        <v>466.1</v>
      </c>
      <c r="H317" s="88" t="s">
        <v>141</v>
      </c>
    </row>
    <row r="318" spans="1:8" s="57" customFormat="1" x14ac:dyDescent="0.25">
      <c r="A318" s="85" t="s">
        <v>20</v>
      </c>
      <c r="B318" s="85">
        <v>315</v>
      </c>
      <c r="C318" s="92">
        <v>40794467</v>
      </c>
      <c r="D318" s="89">
        <v>41533</v>
      </c>
      <c r="E318" s="92" t="s">
        <v>195</v>
      </c>
      <c r="F318" s="90">
        <v>10</v>
      </c>
      <c r="G318" s="91">
        <v>466.1</v>
      </c>
      <c r="H318" s="88" t="s">
        <v>113</v>
      </c>
    </row>
    <row r="319" spans="1:8" s="57" customFormat="1" x14ac:dyDescent="0.25">
      <c r="A319" s="85" t="s">
        <v>20</v>
      </c>
      <c r="B319" s="85">
        <v>316</v>
      </c>
      <c r="C319" s="92">
        <v>40794787</v>
      </c>
      <c r="D319" s="89">
        <v>41540</v>
      </c>
      <c r="E319" s="92" t="s">
        <v>195</v>
      </c>
      <c r="F319" s="90">
        <v>8</v>
      </c>
      <c r="G319" s="91">
        <v>466.1</v>
      </c>
      <c r="H319" s="88" t="s">
        <v>52</v>
      </c>
    </row>
    <row r="320" spans="1:8" s="57" customFormat="1" x14ac:dyDescent="0.25">
      <c r="A320" s="85" t="s">
        <v>20</v>
      </c>
      <c r="B320" s="85">
        <v>317</v>
      </c>
      <c r="C320" s="92">
        <v>40796135</v>
      </c>
      <c r="D320" s="89">
        <v>41540</v>
      </c>
      <c r="E320" s="92" t="s">
        <v>195</v>
      </c>
      <c r="F320" s="90">
        <v>14.5</v>
      </c>
      <c r="G320" s="91">
        <v>466.1</v>
      </c>
      <c r="H320" s="88" t="s">
        <v>70</v>
      </c>
    </row>
    <row r="321" spans="1:8" s="57" customFormat="1" x14ac:dyDescent="0.25">
      <c r="A321" s="85" t="s">
        <v>20</v>
      </c>
      <c r="B321" s="85">
        <v>318</v>
      </c>
      <c r="C321" s="92">
        <v>40796286</v>
      </c>
      <c r="D321" s="89">
        <v>41540</v>
      </c>
      <c r="E321" s="92" t="s">
        <v>198</v>
      </c>
      <c r="F321" s="90">
        <v>14.5</v>
      </c>
      <c r="G321" s="91">
        <v>466.1</v>
      </c>
      <c r="H321" s="88" t="s">
        <v>70</v>
      </c>
    </row>
    <row r="322" spans="1:8" s="57" customFormat="1" x14ac:dyDescent="0.25">
      <c r="A322" s="85" t="s">
        <v>20</v>
      </c>
      <c r="B322" s="85">
        <v>319</v>
      </c>
      <c r="C322" s="92">
        <v>40794914</v>
      </c>
      <c r="D322" s="89">
        <v>41541</v>
      </c>
      <c r="E322" s="92" t="s">
        <v>198</v>
      </c>
      <c r="F322" s="90">
        <v>10</v>
      </c>
      <c r="G322" s="91">
        <v>466.1</v>
      </c>
      <c r="H322" s="88" t="s">
        <v>144</v>
      </c>
    </row>
    <row r="323" spans="1:8" s="57" customFormat="1" x14ac:dyDescent="0.25">
      <c r="A323" s="85" t="s">
        <v>20</v>
      </c>
      <c r="B323" s="85">
        <v>320</v>
      </c>
      <c r="C323" s="92">
        <v>40796821</v>
      </c>
      <c r="D323" s="89">
        <v>41542</v>
      </c>
      <c r="E323" s="92" t="s">
        <v>195</v>
      </c>
      <c r="F323" s="90">
        <v>15</v>
      </c>
      <c r="G323" s="91">
        <v>466.1</v>
      </c>
      <c r="H323" s="88" t="s">
        <v>96</v>
      </c>
    </row>
    <row r="324" spans="1:8" s="57" customFormat="1" x14ac:dyDescent="0.25">
      <c r="A324" s="85" t="s">
        <v>20</v>
      </c>
      <c r="B324" s="85">
        <v>321</v>
      </c>
      <c r="C324" s="92">
        <v>40793722</v>
      </c>
      <c r="D324" s="89">
        <v>41530</v>
      </c>
      <c r="E324" s="92" t="s">
        <v>198</v>
      </c>
      <c r="F324" s="90">
        <v>15</v>
      </c>
      <c r="G324" s="91">
        <v>466.1</v>
      </c>
      <c r="H324" s="88" t="s">
        <v>191</v>
      </c>
    </row>
    <row r="325" spans="1:8" s="57" customFormat="1" x14ac:dyDescent="0.25">
      <c r="A325" s="85" t="s">
        <v>20</v>
      </c>
      <c r="B325" s="85">
        <v>322</v>
      </c>
      <c r="C325" s="92">
        <v>40794980</v>
      </c>
      <c r="D325" s="89">
        <v>41541</v>
      </c>
      <c r="E325" s="92" t="s">
        <v>198</v>
      </c>
      <c r="F325" s="90">
        <v>15</v>
      </c>
      <c r="G325" s="91">
        <v>466.1</v>
      </c>
      <c r="H325" s="88" t="s">
        <v>191</v>
      </c>
    </row>
    <row r="326" spans="1:8" s="57" customFormat="1" x14ac:dyDescent="0.25">
      <c r="A326" s="85" t="s">
        <v>20</v>
      </c>
      <c r="B326" s="85">
        <v>323</v>
      </c>
      <c r="C326" s="92">
        <v>40796359</v>
      </c>
      <c r="D326" s="89">
        <v>41541</v>
      </c>
      <c r="E326" s="92" t="s">
        <v>198</v>
      </c>
      <c r="F326" s="90">
        <v>15</v>
      </c>
      <c r="G326" s="91">
        <v>466.1</v>
      </c>
      <c r="H326" s="88" t="s">
        <v>147</v>
      </c>
    </row>
    <row r="327" spans="1:8" s="57" customFormat="1" x14ac:dyDescent="0.25">
      <c r="A327" s="85" t="s">
        <v>20</v>
      </c>
      <c r="B327" s="85">
        <v>324</v>
      </c>
      <c r="C327" s="92">
        <v>40796454</v>
      </c>
      <c r="D327" s="89">
        <v>41540</v>
      </c>
      <c r="E327" s="92" t="s">
        <v>195</v>
      </c>
      <c r="F327" s="90">
        <v>8</v>
      </c>
      <c r="G327" s="91">
        <v>466.1</v>
      </c>
      <c r="H327" s="88" t="s">
        <v>25</v>
      </c>
    </row>
    <row r="328" spans="1:8" s="57" customFormat="1" x14ac:dyDescent="0.25">
      <c r="A328" s="85" t="s">
        <v>20</v>
      </c>
      <c r="B328" s="85">
        <v>325</v>
      </c>
      <c r="C328" s="92">
        <v>40796901</v>
      </c>
      <c r="D328" s="89">
        <v>41542</v>
      </c>
      <c r="E328" s="92" t="s">
        <v>198</v>
      </c>
      <c r="F328" s="90">
        <v>15</v>
      </c>
      <c r="G328" s="91">
        <v>466.1</v>
      </c>
      <c r="H328" s="88" t="s">
        <v>25</v>
      </c>
    </row>
    <row r="329" spans="1:8" s="57" customFormat="1" x14ac:dyDescent="0.25">
      <c r="A329" s="85" t="s">
        <v>20</v>
      </c>
      <c r="B329" s="85">
        <v>326</v>
      </c>
      <c r="C329" s="92">
        <v>40796993</v>
      </c>
      <c r="D329" s="89">
        <v>41540</v>
      </c>
      <c r="E329" s="92" t="s">
        <v>195</v>
      </c>
      <c r="F329" s="90">
        <v>8</v>
      </c>
      <c r="G329" s="91">
        <v>466.1</v>
      </c>
      <c r="H329" s="88" t="s">
        <v>154</v>
      </c>
    </row>
    <row r="330" spans="1:8" s="57" customFormat="1" x14ac:dyDescent="0.25">
      <c r="A330" s="85" t="s">
        <v>20</v>
      </c>
      <c r="B330" s="85">
        <v>327</v>
      </c>
      <c r="C330" s="92">
        <v>40797793</v>
      </c>
      <c r="D330" s="89">
        <v>41540</v>
      </c>
      <c r="E330" s="92" t="s">
        <v>198</v>
      </c>
      <c r="F330" s="90">
        <v>12</v>
      </c>
      <c r="G330" s="91">
        <v>466.1</v>
      </c>
      <c r="H330" s="88" t="s">
        <v>91</v>
      </c>
    </row>
    <row r="331" spans="1:8" s="57" customFormat="1" x14ac:dyDescent="0.25">
      <c r="A331" s="85" t="s">
        <v>20</v>
      </c>
      <c r="B331" s="85">
        <v>328</v>
      </c>
      <c r="C331" s="92">
        <v>40797856</v>
      </c>
      <c r="D331" s="89">
        <v>41542</v>
      </c>
      <c r="E331" s="92" t="s">
        <v>198</v>
      </c>
      <c r="F331" s="90">
        <v>8</v>
      </c>
      <c r="G331" s="91">
        <v>466.1</v>
      </c>
      <c r="H331" s="88" t="s">
        <v>113</v>
      </c>
    </row>
    <row r="332" spans="1:8" s="57" customFormat="1" x14ac:dyDescent="0.25">
      <c r="A332" s="85" t="s">
        <v>20</v>
      </c>
      <c r="B332" s="85">
        <v>329</v>
      </c>
      <c r="C332" s="92">
        <v>40798004</v>
      </c>
      <c r="D332" s="89">
        <v>41541</v>
      </c>
      <c r="E332" s="92" t="s">
        <v>195</v>
      </c>
      <c r="F332" s="90">
        <v>15</v>
      </c>
      <c r="G332" s="91">
        <v>466.1</v>
      </c>
      <c r="H332" s="88" t="s">
        <v>113</v>
      </c>
    </row>
    <row r="333" spans="1:8" s="57" customFormat="1" x14ac:dyDescent="0.25">
      <c r="A333" s="85" t="s">
        <v>20</v>
      </c>
      <c r="B333" s="85">
        <v>330</v>
      </c>
      <c r="C333" s="92">
        <v>40798580</v>
      </c>
      <c r="D333" s="89">
        <v>41543</v>
      </c>
      <c r="E333" s="92" t="s">
        <v>195</v>
      </c>
      <c r="F333" s="90">
        <v>15</v>
      </c>
      <c r="G333" s="91">
        <v>466.1</v>
      </c>
      <c r="H333" s="88" t="s">
        <v>113</v>
      </c>
    </row>
    <row r="334" spans="1:8" s="57" customFormat="1" x14ac:dyDescent="0.25">
      <c r="A334" s="85" t="s">
        <v>20</v>
      </c>
      <c r="B334" s="85">
        <v>331</v>
      </c>
      <c r="C334" s="92">
        <v>40799143</v>
      </c>
      <c r="D334" s="89">
        <v>41547</v>
      </c>
      <c r="E334" s="92" t="s">
        <v>195</v>
      </c>
      <c r="F334" s="90">
        <v>14</v>
      </c>
      <c r="G334" s="91">
        <v>466.1</v>
      </c>
      <c r="H334" s="88" t="s">
        <v>70</v>
      </c>
    </row>
    <row r="335" spans="1:8" s="57" customFormat="1" x14ac:dyDescent="0.25">
      <c r="A335" s="85" t="s">
        <v>20</v>
      </c>
      <c r="B335" s="85">
        <v>332</v>
      </c>
      <c r="C335" s="92">
        <v>40797028</v>
      </c>
      <c r="D335" s="89">
        <v>41547</v>
      </c>
      <c r="E335" s="92" t="s">
        <v>198</v>
      </c>
      <c r="F335" s="90">
        <v>15</v>
      </c>
      <c r="G335" s="91">
        <v>466.1</v>
      </c>
      <c r="H335" s="88" t="s">
        <v>147</v>
      </c>
    </row>
    <row r="336" spans="1:8" s="57" customFormat="1" x14ac:dyDescent="0.25">
      <c r="A336" s="85" t="s">
        <v>20</v>
      </c>
      <c r="B336" s="85">
        <v>333</v>
      </c>
      <c r="C336" s="92">
        <v>40798651</v>
      </c>
      <c r="D336" s="89">
        <v>41544</v>
      </c>
      <c r="E336" s="92" t="s">
        <v>195</v>
      </c>
      <c r="F336" s="90">
        <v>4.5</v>
      </c>
      <c r="G336" s="91">
        <v>466.1</v>
      </c>
      <c r="H336" s="88" t="s">
        <v>146</v>
      </c>
    </row>
    <row r="337" spans="1:8" s="57" customFormat="1" x14ac:dyDescent="0.25">
      <c r="A337" s="85" t="s">
        <v>20</v>
      </c>
      <c r="B337" s="85">
        <v>334</v>
      </c>
      <c r="C337" s="92">
        <v>40797695</v>
      </c>
      <c r="D337" s="89">
        <v>41542</v>
      </c>
      <c r="E337" s="92" t="s">
        <v>195</v>
      </c>
      <c r="F337" s="90">
        <v>8</v>
      </c>
      <c r="G337" s="91">
        <v>466.1</v>
      </c>
      <c r="H337" s="88" t="s">
        <v>89</v>
      </c>
    </row>
    <row r="338" spans="1:8" s="57" customFormat="1" x14ac:dyDescent="0.25">
      <c r="A338" s="85" t="s">
        <v>20</v>
      </c>
      <c r="B338" s="85">
        <v>335</v>
      </c>
      <c r="C338" s="92">
        <v>40798704</v>
      </c>
      <c r="D338" s="89">
        <v>41543</v>
      </c>
      <c r="E338" s="92" t="s">
        <v>195</v>
      </c>
      <c r="F338" s="90">
        <v>12</v>
      </c>
      <c r="G338" s="91">
        <v>466.1</v>
      </c>
      <c r="H338" s="88" t="s">
        <v>113</v>
      </c>
    </row>
    <row r="339" spans="1:8" s="57" customFormat="1" x14ac:dyDescent="0.25">
      <c r="A339" s="85" t="s">
        <v>20</v>
      </c>
      <c r="B339" s="85">
        <v>336</v>
      </c>
      <c r="C339" s="92">
        <v>40801112</v>
      </c>
      <c r="D339" s="89">
        <v>41547</v>
      </c>
      <c r="E339" s="92" t="s">
        <v>195</v>
      </c>
      <c r="F339" s="90">
        <v>8</v>
      </c>
      <c r="G339" s="91">
        <v>466.1</v>
      </c>
      <c r="H339" s="88" t="s">
        <v>25</v>
      </c>
    </row>
    <row r="340" spans="1:8" s="57" customFormat="1" x14ac:dyDescent="0.25">
      <c r="A340" s="85" t="s">
        <v>20</v>
      </c>
      <c r="B340" s="85">
        <v>337</v>
      </c>
      <c r="C340" s="92">
        <v>40737163</v>
      </c>
      <c r="D340" s="89">
        <v>41528</v>
      </c>
      <c r="E340" s="92" t="s">
        <v>198</v>
      </c>
      <c r="F340" s="90">
        <v>5</v>
      </c>
      <c r="G340" s="91">
        <v>466.1</v>
      </c>
      <c r="H340" s="88" t="s">
        <v>110</v>
      </c>
    </row>
    <row r="341" spans="1:8" s="57" customFormat="1" x14ac:dyDescent="0.25">
      <c r="A341" s="85" t="s">
        <v>20</v>
      </c>
      <c r="B341" s="85">
        <v>338</v>
      </c>
      <c r="C341" s="92">
        <v>40750297</v>
      </c>
      <c r="D341" s="89">
        <v>41541</v>
      </c>
      <c r="E341" s="92" t="s">
        <v>198</v>
      </c>
      <c r="F341" s="90">
        <v>12</v>
      </c>
      <c r="G341" s="91">
        <v>466.1</v>
      </c>
      <c r="H341" s="88" t="s">
        <v>116</v>
      </c>
    </row>
    <row r="342" spans="1:8" s="57" customFormat="1" x14ac:dyDescent="0.25">
      <c r="A342" s="85" t="s">
        <v>20</v>
      </c>
      <c r="B342" s="85">
        <v>339</v>
      </c>
      <c r="C342" s="92">
        <v>40764136</v>
      </c>
      <c r="D342" s="89">
        <v>41519</v>
      </c>
      <c r="E342" s="92" t="s">
        <v>197</v>
      </c>
      <c r="F342" s="90">
        <v>90</v>
      </c>
      <c r="G342" s="91">
        <v>5310</v>
      </c>
      <c r="H342" s="88" t="s">
        <v>194</v>
      </c>
    </row>
    <row r="343" spans="1:8" s="57" customFormat="1" x14ac:dyDescent="0.25">
      <c r="A343" s="85" t="s">
        <v>20</v>
      </c>
      <c r="B343" s="85">
        <v>340</v>
      </c>
      <c r="C343" s="92">
        <v>40765998</v>
      </c>
      <c r="D343" s="89">
        <v>41533</v>
      </c>
      <c r="E343" s="92" t="s">
        <v>198</v>
      </c>
      <c r="F343" s="90">
        <v>4</v>
      </c>
      <c r="G343" s="91">
        <v>466.1</v>
      </c>
      <c r="H343" s="88" t="s">
        <v>72</v>
      </c>
    </row>
    <row r="344" spans="1:8" s="57" customFormat="1" x14ac:dyDescent="0.25">
      <c r="A344" s="85" t="s">
        <v>20</v>
      </c>
      <c r="B344" s="85">
        <v>341</v>
      </c>
      <c r="C344" s="92">
        <v>40774677</v>
      </c>
      <c r="D344" s="89">
        <v>41542</v>
      </c>
      <c r="E344" s="92" t="s">
        <v>198</v>
      </c>
      <c r="F344" s="90">
        <v>10</v>
      </c>
      <c r="G344" s="91">
        <v>466.1</v>
      </c>
      <c r="H344" s="88" t="s">
        <v>45</v>
      </c>
    </row>
    <row r="345" spans="1:8" s="57" customFormat="1" x14ac:dyDescent="0.25">
      <c r="A345" s="85" t="s">
        <v>20</v>
      </c>
      <c r="B345" s="85">
        <v>342</v>
      </c>
      <c r="C345" s="92">
        <v>40775593</v>
      </c>
      <c r="D345" s="89">
        <v>41537</v>
      </c>
      <c r="E345" s="92" t="s">
        <v>197</v>
      </c>
      <c r="F345" s="90">
        <v>60</v>
      </c>
      <c r="G345" s="91">
        <v>2796.61</v>
      </c>
      <c r="H345" s="88" t="s">
        <v>63</v>
      </c>
    </row>
    <row r="346" spans="1:8" s="57" customFormat="1" x14ac:dyDescent="0.25">
      <c r="A346" s="85" t="s">
        <v>20</v>
      </c>
      <c r="B346" s="85">
        <v>343</v>
      </c>
      <c r="C346" s="92">
        <v>40776338</v>
      </c>
      <c r="D346" s="89">
        <v>41526</v>
      </c>
      <c r="E346" s="92" t="s">
        <v>198</v>
      </c>
      <c r="F346" s="90">
        <v>9</v>
      </c>
      <c r="G346" s="91">
        <v>466.1</v>
      </c>
      <c r="H346" s="88" t="s">
        <v>44</v>
      </c>
    </row>
    <row r="347" spans="1:8" s="57" customFormat="1" x14ac:dyDescent="0.25">
      <c r="A347" s="85" t="s">
        <v>20</v>
      </c>
      <c r="B347" s="85">
        <v>344</v>
      </c>
      <c r="C347" s="92">
        <v>40777463</v>
      </c>
      <c r="D347" s="89">
        <v>41526</v>
      </c>
      <c r="E347" s="92" t="s">
        <v>198</v>
      </c>
      <c r="F347" s="90">
        <v>12</v>
      </c>
      <c r="G347" s="91">
        <v>466.1</v>
      </c>
      <c r="H347" s="88" t="s">
        <v>47</v>
      </c>
    </row>
    <row r="348" spans="1:8" s="57" customFormat="1" x14ac:dyDescent="0.25">
      <c r="A348" s="85" t="s">
        <v>20</v>
      </c>
      <c r="B348" s="85">
        <v>345</v>
      </c>
      <c r="C348" s="92">
        <v>40777784</v>
      </c>
      <c r="D348" s="89">
        <v>41526</v>
      </c>
      <c r="E348" s="92" t="s">
        <v>198</v>
      </c>
      <c r="F348" s="90">
        <v>5</v>
      </c>
      <c r="G348" s="91">
        <v>466.1</v>
      </c>
      <c r="H348" s="88" t="s">
        <v>110</v>
      </c>
    </row>
    <row r="349" spans="1:8" s="57" customFormat="1" x14ac:dyDescent="0.25">
      <c r="A349" s="85" t="s">
        <v>20</v>
      </c>
      <c r="B349" s="85">
        <v>346</v>
      </c>
      <c r="C349" s="92">
        <v>40781973</v>
      </c>
      <c r="D349" s="89">
        <v>41540</v>
      </c>
      <c r="E349" s="92" t="s">
        <v>198</v>
      </c>
      <c r="F349" s="90">
        <v>15</v>
      </c>
      <c r="G349" s="91">
        <v>466.1</v>
      </c>
      <c r="H349" s="88" t="s">
        <v>54</v>
      </c>
    </row>
    <row r="350" spans="1:8" s="57" customFormat="1" x14ac:dyDescent="0.25">
      <c r="A350" s="85" t="s">
        <v>20</v>
      </c>
      <c r="B350" s="85">
        <v>347</v>
      </c>
      <c r="C350" s="92">
        <v>40769316</v>
      </c>
      <c r="D350" s="89">
        <v>41521</v>
      </c>
      <c r="E350" s="92" t="s">
        <v>198</v>
      </c>
      <c r="F350" s="90">
        <v>15</v>
      </c>
      <c r="G350" s="91">
        <v>466.1</v>
      </c>
      <c r="H350" s="88" t="s">
        <v>44</v>
      </c>
    </row>
    <row r="351" spans="1:8" s="57" customFormat="1" x14ac:dyDescent="0.25">
      <c r="A351" s="85" t="s">
        <v>20</v>
      </c>
      <c r="B351" s="85">
        <v>348</v>
      </c>
      <c r="C351" s="92">
        <v>40783226</v>
      </c>
      <c r="D351" s="89">
        <v>41527</v>
      </c>
      <c r="E351" s="92" t="s">
        <v>198</v>
      </c>
      <c r="F351" s="90">
        <v>7</v>
      </c>
      <c r="G351" s="91">
        <v>466.1</v>
      </c>
      <c r="H351" s="88" t="s">
        <v>110</v>
      </c>
    </row>
    <row r="352" spans="1:8" s="57" customFormat="1" x14ac:dyDescent="0.25">
      <c r="A352" s="85" t="s">
        <v>20</v>
      </c>
      <c r="B352" s="85">
        <v>349</v>
      </c>
      <c r="C352" s="92">
        <v>40783573</v>
      </c>
      <c r="D352" s="89">
        <v>41540</v>
      </c>
      <c r="E352" s="92" t="s">
        <v>198</v>
      </c>
      <c r="F352" s="90">
        <v>15</v>
      </c>
      <c r="G352" s="91">
        <v>466.1</v>
      </c>
      <c r="H352" s="88" t="s">
        <v>44</v>
      </c>
    </row>
    <row r="353" spans="1:8" s="57" customFormat="1" x14ac:dyDescent="0.25">
      <c r="A353" s="85" t="s">
        <v>20</v>
      </c>
      <c r="B353" s="85">
        <v>350</v>
      </c>
      <c r="C353" s="92">
        <v>40783547</v>
      </c>
      <c r="D353" s="89">
        <v>41521</v>
      </c>
      <c r="E353" s="92" t="s">
        <v>198</v>
      </c>
      <c r="F353" s="90">
        <v>5</v>
      </c>
      <c r="G353" s="91">
        <v>466.1</v>
      </c>
      <c r="H353" s="88" t="s">
        <v>47</v>
      </c>
    </row>
    <row r="354" spans="1:8" s="57" customFormat="1" x14ac:dyDescent="0.25">
      <c r="A354" s="85" t="s">
        <v>20</v>
      </c>
      <c r="B354" s="85">
        <v>351</v>
      </c>
      <c r="C354" s="92">
        <v>40784023</v>
      </c>
      <c r="D354" s="89">
        <v>41519</v>
      </c>
      <c r="E354" s="92" t="s">
        <v>198</v>
      </c>
      <c r="F354" s="90">
        <v>15</v>
      </c>
      <c r="G354" s="91">
        <v>466.1</v>
      </c>
      <c r="H354" s="88" t="s">
        <v>45</v>
      </c>
    </row>
    <row r="355" spans="1:8" s="57" customFormat="1" x14ac:dyDescent="0.25">
      <c r="A355" s="85" t="s">
        <v>20</v>
      </c>
      <c r="B355" s="85">
        <v>352</v>
      </c>
      <c r="C355" s="92">
        <v>40784344</v>
      </c>
      <c r="D355" s="89">
        <v>41526</v>
      </c>
      <c r="E355" s="92" t="s">
        <v>198</v>
      </c>
      <c r="F355" s="90">
        <v>3</v>
      </c>
      <c r="G355" s="91">
        <v>466.1</v>
      </c>
      <c r="H355" s="88" t="s">
        <v>29</v>
      </c>
    </row>
    <row r="356" spans="1:8" s="57" customFormat="1" ht="57" x14ac:dyDescent="0.25">
      <c r="A356" s="85" t="s">
        <v>20</v>
      </c>
      <c r="B356" s="85">
        <v>353</v>
      </c>
      <c r="C356" s="92">
        <v>40764311</v>
      </c>
      <c r="D356" s="89">
        <v>41523</v>
      </c>
      <c r="E356" s="92" t="s">
        <v>197</v>
      </c>
      <c r="F356" s="90">
        <v>400</v>
      </c>
      <c r="G356" s="91">
        <v>23600</v>
      </c>
      <c r="H356" s="88" t="s">
        <v>192</v>
      </c>
    </row>
    <row r="357" spans="1:8" s="57" customFormat="1" x14ac:dyDescent="0.25">
      <c r="A357" s="85" t="s">
        <v>20</v>
      </c>
      <c r="B357" s="85">
        <v>354</v>
      </c>
      <c r="C357" s="92">
        <v>40788114</v>
      </c>
      <c r="D357" s="89">
        <v>41536</v>
      </c>
      <c r="E357" s="92" t="s">
        <v>198</v>
      </c>
      <c r="F357" s="90">
        <v>10</v>
      </c>
      <c r="G357" s="91">
        <v>466.1</v>
      </c>
      <c r="H357" s="88" t="s">
        <v>45</v>
      </c>
    </row>
    <row r="358" spans="1:8" s="57" customFormat="1" x14ac:dyDescent="0.25">
      <c r="A358" s="85" t="s">
        <v>20</v>
      </c>
      <c r="B358" s="85">
        <v>355</v>
      </c>
      <c r="C358" s="92">
        <v>40786034</v>
      </c>
      <c r="D358" s="89">
        <v>41520</v>
      </c>
      <c r="E358" s="92" t="s">
        <v>198</v>
      </c>
      <c r="F358" s="90">
        <v>8</v>
      </c>
      <c r="G358" s="91">
        <v>466.1</v>
      </c>
      <c r="H358" s="88" t="s">
        <v>61</v>
      </c>
    </row>
    <row r="359" spans="1:8" s="57" customFormat="1" x14ac:dyDescent="0.25">
      <c r="A359" s="85" t="s">
        <v>20</v>
      </c>
      <c r="B359" s="85">
        <v>356</v>
      </c>
      <c r="C359" s="88">
        <v>40788148</v>
      </c>
      <c r="D359" s="89">
        <v>41521</v>
      </c>
      <c r="E359" s="92" t="s">
        <v>198</v>
      </c>
      <c r="F359" s="90">
        <v>0.1</v>
      </c>
      <c r="G359" s="91">
        <v>466.1</v>
      </c>
      <c r="H359" s="88" t="s">
        <v>110</v>
      </c>
    </row>
    <row r="360" spans="1:8" s="57" customFormat="1" x14ac:dyDescent="0.25">
      <c r="A360" s="85" t="s">
        <v>20</v>
      </c>
      <c r="B360" s="85">
        <v>357</v>
      </c>
      <c r="C360" s="92">
        <v>40788479</v>
      </c>
      <c r="D360" s="89">
        <v>41521</v>
      </c>
      <c r="E360" s="92" t="s">
        <v>198</v>
      </c>
      <c r="F360" s="90">
        <v>0.1</v>
      </c>
      <c r="G360" s="91">
        <v>466.1</v>
      </c>
      <c r="H360" s="88" t="s">
        <v>110</v>
      </c>
    </row>
    <row r="361" spans="1:8" s="57" customFormat="1" x14ac:dyDescent="0.25">
      <c r="A361" s="85" t="s">
        <v>20</v>
      </c>
      <c r="B361" s="85">
        <v>358</v>
      </c>
      <c r="C361" s="92">
        <v>40788563</v>
      </c>
      <c r="D361" s="89">
        <v>41521</v>
      </c>
      <c r="E361" s="92" t="s">
        <v>198</v>
      </c>
      <c r="F361" s="90">
        <v>0.1</v>
      </c>
      <c r="G361" s="91">
        <v>466.1</v>
      </c>
      <c r="H361" s="88" t="s">
        <v>29</v>
      </c>
    </row>
    <row r="362" spans="1:8" s="57" customFormat="1" x14ac:dyDescent="0.25">
      <c r="A362" s="85" t="s">
        <v>20</v>
      </c>
      <c r="B362" s="85">
        <v>359</v>
      </c>
      <c r="C362" s="92">
        <v>40788593</v>
      </c>
      <c r="D362" s="89">
        <v>41521</v>
      </c>
      <c r="E362" s="92" t="s">
        <v>198</v>
      </c>
      <c r="F362" s="90">
        <v>0.1</v>
      </c>
      <c r="G362" s="91">
        <v>466.1</v>
      </c>
      <c r="H362" s="88" t="s">
        <v>43</v>
      </c>
    </row>
    <row r="363" spans="1:8" s="57" customFormat="1" x14ac:dyDescent="0.25">
      <c r="A363" s="85" t="s">
        <v>20</v>
      </c>
      <c r="B363" s="85">
        <v>360</v>
      </c>
      <c r="C363" s="92">
        <v>40788640</v>
      </c>
      <c r="D363" s="89">
        <v>41521</v>
      </c>
      <c r="E363" s="92" t="s">
        <v>198</v>
      </c>
      <c r="F363" s="90">
        <v>0.1</v>
      </c>
      <c r="G363" s="91">
        <v>466.1</v>
      </c>
      <c r="H363" s="88" t="s">
        <v>29</v>
      </c>
    </row>
    <row r="364" spans="1:8" s="57" customFormat="1" x14ac:dyDescent="0.25">
      <c r="A364" s="85" t="s">
        <v>20</v>
      </c>
      <c r="B364" s="85">
        <v>361</v>
      </c>
      <c r="C364" s="92">
        <v>40789409</v>
      </c>
      <c r="D364" s="89">
        <v>41521</v>
      </c>
      <c r="E364" s="92" t="s">
        <v>198</v>
      </c>
      <c r="F364" s="90">
        <v>0.1</v>
      </c>
      <c r="G364" s="91">
        <v>466.1</v>
      </c>
      <c r="H364" s="88" t="s">
        <v>29</v>
      </c>
    </row>
    <row r="365" spans="1:8" s="57" customFormat="1" x14ac:dyDescent="0.25">
      <c r="A365" s="85" t="s">
        <v>20</v>
      </c>
      <c r="B365" s="85">
        <v>362</v>
      </c>
      <c r="C365" s="92">
        <v>40789673</v>
      </c>
      <c r="D365" s="89">
        <v>41523</v>
      </c>
      <c r="E365" s="92" t="s">
        <v>198</v>
      </c>
      <c r="F365" s="90">
        <v>8</v>
      </c>
      <c r="G365" s="91">
        <v>466.1</v>
      </c>
      <c r="H365" s="88" t="s">
        <v>110</v>
      </c>
    </row>
    <row r="366" spans="1:8" s="57" customFormat="1" x14ac:dyDescent="0.25">
      <c r="A366" s="85" t="s">
        <v>20</v>
      </c>
      <c r="B366" s="85">
        <v>363</v>
      </c>
      <c r="C366" s="92">
        <v>40790463</v>
      </c>
      <c r="D366" s="89">
        <v>41523</v>
      </c>
      <c r="E366" s="92" t="s">
        <v>198</v>
      </c>
      <c r="F366" s="90">
        <v>15</v>
      </c>
      <c r="G366" s="91">
        <v>466.1</v>
      </c>
      <c r="H366" s="88" t="s">
        <v>117</v>
      </c>
    </row>
    <row r="367" spans="1:8" s="57" customFormat="1" x14ac:dyDescent="0.25">
      <c r="A367" s="85" t="s">
        <v>20</v>
      </c>
      <c r="B367" s="85">
        <v>364</v>
      </c>
      <c r="C367" s="92">
        <v>40783581</v>
      </c>
      <c r="D367" s="89">
        <v>41541</v>
      </c>
      <c r="E367" s="92" t="s">
        <v>198</v>
      </c>
      <c r="F367" s="90">
        <v>93</v>
      </c>
      <c r="G367" s="91">
        <v>19251</v>
      </c>
      <c r="H367" s="88" t="s">
        <v>43</v>
      </c>
    </row>
    <row r="368" spans="1:8" s="57" customFormat="1" x14ac:dyDescent="0.25">
      <c r="A368" s="85" t="s">
        <v>20</v>
      </c>
      <c r="B368" s="85">
        <v>365</v>
      </c>
      <c r="C368" s="92">
        <v>40790906</v>
      </c>
      <c r="D368" s="89">
        <v>41529</v>
      </c>
      <c r="E368" s="92" t="s">
        <v>198</v>
      </c>
      <c r="F368" s="90">
        <v>10</v>
      </c>
      <c r="G368" s="91">
        <v>466.1</v>
      </c>
      <c r="H368" s="88" t="s">
        <v>45</v>
      </c>
    </row>
    <row r="369" spans="1:8" s="57" customFormat="1" x14ac:dyDescent="0.25">
      <c r="A369" s="85" t="s">
        <v>20</v>
      </c>
      <c r="B369" s="85">
        <v>366</v>
      </c>
      <c r="C369" s="92">
        <v>40790912</v>
      </c>
      <c r="D369" s="89">
        <v>41527</v>
      </c>
      <c r="E369" s="92" t="s">
        <v>198</v>
      </c>
      <c r="F369" s="90">
        <v>15</v>
      </c>
      <c r="G369" s="91">
        <v>466.1</v>
      </c>
      <c r="H369" s="88" t="s">
        <v>163</v>
      </c>
    </row>
    <row r="370" spans="1:8" s="57" customFormat="1" x14ac:dyDescent="0.25">
      <c r="A370" s="85" t="s">
        <v>20</v>
      </c>
      <c r="B370" s="85">
        <v>367</v>
      </c>
      <c r="C370" s="92">
        <v>40793147</v>
      </c>
      <c r="D370" s="89">
        <v>41529</v>
      </c>
      <c r="E370" s="92" t="s">
        <v>195</v>
      </c>
      <c r="F370" s="90">
        <v>15</v>
      </c>
      <c r="G370" s="91">
        <v>466.1</v>
      </c>
      <c r="H370" s="88" t="s">
        <v>45</v>
      </c>
    </row>
    <row r="371" spans="1:8" s="57" customFormat="1" x14ac:dyDescent="0.25">
      <c r="A371" s="85" t="s">
        <v>20</v>
      </c>
      <c r="B371" s="85">
        <v>368</v>
      </c>
      <c r="C371" s="92">
        <v>40793168</v>
      </c>
      <c r="D371" s="89">
        <v>41530</v>
      </c>
      <c r="E371" s="92" t="s">
        <v>195</v>
      </c>
      <c r="F371" s="90">
        <v>10</v>
      </c>
      <c r="G371" s="91">
        <v>466.1</v>
      </c>
      <c r="H371" s="88" t="s">
        <v>47</v>
      </c>
    </row>
    <row r="372" spans="1:8" s="57" customFormat="1" x14ac:dyDescent="0.25">
      <c r="A372" s="85" t="s">
        <v>20</v>
      </c>
      <c r="B372" s="85">
        <v>369</v>
      </c>
      <c r="C372" s="92">
        <v>40788886</v>
      </c>
      <c r="D372" s="89">
        <v>41527</v>
      </c>
      <c r="E372" s="92" t="s">
        <v>198</v>
      </c>
      <c r="F372" s="90">
        <v>15</v>
      </c>
      <c r="G372" s="91">
        <v>466.1</v>
      </c>
      <c r="H372" s="88" t="s">
        <v>47</v>
      </c>
    </row>
    <row r="373" spans="1:8" s="57" customFormat="1" x14ac:dyDescent="0.25">
      <c r="A373" s="85" t="s">
        <v>20</v>
      </c>
      <c r="B373" s="85">
        <v>370</v>
      </c>
      <c r="C373" s="92">
        <v>40794993</v>
      </c>
      <c r="D373" s="89">
        <v>41535</v>
      </c>
      <c r="E373" s="92" t="s">
        <v>195</v>
      </c>
      <c r="F373" s="90">
        <v>3</v>
      </c>
      <c r="G373" s="91">
        <v>466.1</v>
      </c>
      <c r="H373" s="88" t="s">
        <v>63</v>
      </c>
    </row>
    <row r="374" spans="1:8" s="57" customFormat="1" x14ac:dyDescent="0.25">
      <c r="A374" s="85" t="s">
        <v>20</v>
      </c>
      <c r="B374" s="85">
        <v>371</v>
      </c>
      <c r="C374" s="92">
        <v>40794558</v>
      </c>
      <c r="D374" s="89">
        <v>41547</v>
      </c>
      <c r="E374" s="92" t="s">
        <v>195</v>
      </c>
      <c r="F374" s="90">
        <v>15</v>
      </c>
      <c r="G374" s="91">
        <v>466.1</v>
      </c>
      <c r="H374" s="88" t="s">
        <v>193</v>
      </c>
    </row>
    <row r="375" spans="1:8" s="57" customFormat="1" x14ac:dyDescent="0.25">
      <c r="A375" s="85" t="s">
        <v>20</v>
      </c>
      <c r="B375" s="85">
        <v>372</v>
      </c>
      <c r="C375" s="92">
        <v>40791370</v>
      </c>
      <c r="D375" s="89">
        <v>41534</v>
      </c>
      <c r="E375" s="92" t="s">
        <v>197</v>
      </c>
      <c r="F375" s="90">
        <v>80</v>
      </c>
      <c r="G375" s="91">
        <v>496480</v>
      </c>
      <c r="H375" s="88" t="s">
        <v>43</v>
      </c>
    </row>
    <row r="376" spans="1:8" s="57" customFormat="1" x14ac:dyDescent="0.25">
      <c r="A376" s="85" t="s">
        <v>20</v>
      </c>
      <c r="B376" s="85">
        <v>373</v>
      </c>
      <c r="C376" s="92">
        <v>40787662</v>
      </c>
      <c r="D376" s="89">
        <v>41520</v>
      </c>
      <c r="E376" s="92" t="s">
        <v>198</v>
      </c>
      <c r="F376" s="90">
        <v>7</v>
      </c>
      <c r="G376" s="91">
        <v>466.1</v>
      </c>
      <c r="H376" s="88" t="s">
        <v>117</v>
      </c>
    </row>
    <row r="377" spans="1:8" s="57" customFormat="1" x14ac:dyDescent="0.25">
      <c r="A377" s="85" t="s">
        <v>20</v>
      </c>
      <c r="B377" s="85">
        <v>374</v>
      </c>
      <c r="C377" s="88">
        <v>40791272</v>
      </c>
      <c r="D377" s="89">
        <v>41533</v>
      </c>
      <c r="E377" s="92" t="s">
        <v>197</v>
      </c>
      <c r="F377" s="90">
        <v>150</v>
      </c>
      <c r="G377" s="91">
        <v>23771.19</v>
      </c>
      <c r="H377" s="88" t="s">
        <v>47</v>
      </c>
    </row>
    <row r="378" spans="1:8" s="57" customFormat="1" x14ac:dyDescent="0.25">
      <c r="A378" s="85" t="s">
        <v>20</v>
      </c>
      <c r="B378" s="85">
        <v>375</v>
      </c>
      <c r="C378" s="92">
        <v>40787682</v>
      </c>
      <c r="D378" s="89">
        <v>41520</v>
      </c>
      <c r="E378" s="92" t="s">
        <v>198</v>
      </c>
      <c r="F378" s="90">
        <v>12</v>
      </c>
      <c r="G378" s="91">
        <v>466.1</v>
      </c>
      <c r="H378" s="88" t="s">
        <v>193</v>
      </c>
    </row>
    <row r="379" spans="1:8" s="57" customFormat="1" x14ac:dyDescent="0.25">
      <c r="A379" s="85" t="s">
        <v>20</v>
      </c>
      <c r="B379" s="85">
        <v>376</v>
      </c>
      <c r="C379" s="92">
        <v>40794500</v>
      </c>
      <c r="D379" s="89">
        <v>41534</v>
      </c>
      <c r="E379" s="92" t="s">
        <v>195</v>
      </c>
      <c r="F379" s="90">
        <v>10</v>
      </c>
      <c r="G379" s="91">
        <v>466.1</v>
      </c>
      <c r="H379" s="88" t="s">
        <v>67</v>
      </c>
    </row>
    <row r="380" spans="1:8" s="57" customFormat="1" x14ac:dyDescent="0.25">
      <c r="A380" s="85" t="s">
        <v>20</v>
      </c>
      <c r="B380" s="85">
        <v>377</v>
      </c>
      <c r="C380" s="92">
        <v>40791484</v>
      </c>
      <c r="D380" s="89">
        <v>41541</v>
      </c>
      <c r="E380" s="92" t="s">
        <v>198</v>
      </c>
      <c r="F380" s="90">
        <v>5</v>
      </c>
      <c r="G380" s="91">
        <v>466.1</v>
      </c>
      <c r="H380" s="88" t="s">
        <v>87</v>
      </c>
    </row>
    <row r="381" spans="1:8" s="57" customFormat="1" x14ac:dyDescent="0.25">
      <c r="A381" s="85" t="s">
        <v>20</v>
      </c>
      <c r="B381" s="85">
        <v>378</v>
      </c>
      <c r="C381" s="92">
        <v>40793081</v>
      </c>
      <c r="D381" s="89">
        <v>41536</v>
      </c>
      <c r="E381" s="92" t="s">
        <v>195</v>
      </c>
      <c r="F381" s="90">
        <v>8</v>
      </c>
      <c r="G381" s="91">
        <v>932.2</v>
      </c>
      <c r="H381" s="88" t="s">
        <v>45</v>
      </c>
    </row>
    <row r="382" spans="1:8" s="57" customFormat="1" x14ac:dyDescent="0.25">
      <c r="A382" s="85" t="s">
        <v>20</v>
      </c>
      <c r="B382" s="85">
        <v>379</v>
      </c>
      <c r="C382" s="92">
        <v>40791909</v>
      </c>
      <c r="D382" s="89">
        <v>41528</v>
      </c>
      <c r="E382" s="92" t="s">
        <v>198</v>
      </c>
      <c r="F382" s="90">
        <v>9</v>
      </c>
      <c r="G382" s="91">
        <v>466.1</v>
      </c>
      <c r="H382" s="88" t="s">
        <v>67</v>
      </c>
    </row>
    <row r="383" spans="1:8" s="57" customFormat="1" x14ac:dyDescent="0.25">
      <c r="A383" s="85" t="s">
        <v>20</v>
      </c>
      <c r="B383" s="85">
        <v>380</v>
      </c>
      <c r="C383" s="88">
        <v>40790903</v>
      </c>
      <c r="D383" s="89">
        <v>41537</v>
      </c>
      <c r="E383" s="92" t="s">
        <v>198</v>
      </c>
      <c r="F383" s="90">
        <v>2.4</v>
      </c>
      <c r="G383" s="91">
        <v>466.1</v>
      </c>
      <c r="H383" s="88" t="s">
        <v>117</v>
      </c>
    </row>
    <row r="384" spans="1:8" s="57" customFormat="1" x14ac:dyDescent="0.25">
      <c r="A384" s="85" t="s">
        <v>20</v>
      </c>
      <c r="B384" s="85">
        <v>381</v>
      </c>
      <c r="C384" s="88">
        <v>40794454</v>
      </c>
      <c r="D384" s="89">
        <v>41543</v>
      </c>
      <c r="E384" s="92" t="s">
        <v>195</v>
      </c>
      <c r="F384" s="90">
        <v>80</v>
      </c>
      <c r="G384" s="91">
        <v>783316.04</v>
      </c>
      <c r="H384" s="88" t="s">
        <v>100</v>
      </c>
    </row>
    <row r="385" spans="1:8" s="57" customFormat="1" x14ac:dyDescent="0.25">
      <c r="A385" s="85" t="s">
        <v>20</v>
      </c>
      <c r="B385" s="85">
        <v>382</v>
      </c>
      <c r="C385" s="92">
        <v>40794591</v>
      </c>
      <c r="D385" s="89">
        <v>41530</v>
      </c>
      <c r="E385" s="92" t="s">
        <v>195</v>
      </c>
      <c r="F385" s="90">
        <v>8</v>
      </c>
      <c r="G385" s="91">
        <v>466.1</v>
      </c>
      <c r="H385" s="88" t="s">
        <v>63</v>
      </c>
    </row>
    <row r="386" spans="1:8" s="57" customFormat="1" x14ac:dyDescent="0.25">
      <c r="A386" s="85" t="s">
        <v>20</v>
      </c>
      <c r="B386" s="85">
        <v>383</v>
      </c>
      <c r="C386" s="92">
        <v>40794281</v>
      </c>
      <c r="D386" s="89">
        <v>41535</v>
      </c>
      <c r="E386" s="92" t="s">
        <v>198</v>
      </c>
      <c r="F386" s="90">
        <v>30</v>
      </c>
      <c r="G386" s="91">
        <v>287060.22000000003</v>
      </c>
      <c r="H386" s="88" t="s">
        <v>117</v>
      </c>
    </row>
    <row r="387" spans="1:8" s="57" customFormat="1" x14ac:dyDescent="0.25">
      <c r="A387" s="85" t="s">
        <v>20</v>
      </c>
      <c r="B387" s="85">
        <v>384</v>
      </c>
      <c r="C387" s="92">
        <v>40795422</v>
      </c>
      <c r="D387" s="89">
        <v>41535</v>
      </c>
      <c r="E387" s="92" t="s">
        <v>195</v>
      </c>
      <c r="F387" s="90">
        <v>15</v>
      </c>
      <c r="G387" s="91">
        <v>466.1</v>
      </c>
      <c r="H387" s="88" t="s">
        <v>193</v>
      </c>
    </row>
    <row r="388" spans="1:8" s="57" customFormat="1" ht="16.5" customHeight="1" x14ac:dyDescent="0.25">
      <c r="A388" s="85" t="s">
        <v>20</v>
      </c>
      <c r="B388" s="85">
        <v>385</v>
      </c>
      <c r="C388" s="92">
        <v>40795476</v>
      </c>
      <c r="D388" s="89">
        <v>41535</v>
      </c>
      <c r="E388" s="92" t="s">
        <v>195</v>
      </c>
      <c r="F388" s="90">
        <v>15</v>
      </c>
      <c r="G388" s="91">
        <v>466.1</v>
      </c>
      <c r="H388" s="88" t="s">
        <v>193</v>
      </c>
    </row>
    <row r="389" spans="1:8" s="57" customFormat="1" x14ac:dyDescent="0.25">
      <c r="A389" s="85" t="s">
        <v>20</v>
      </c>
      <c r="B389" s="85">
        <v>386</v>
      </c>
      <c r="C389" s="92">
        <v>40796301</v>
      </c>
      <c r="D389" s="89">
        <v>41536</v>
      </c>
      <c r="E389" s="92" t="s">
        <v>195</v>
      </c>
      <c r="F389" s="90">
        <v>8</v>
      </c>
      <c r="G389" s="91">
        <v>466.1</v>
      </c>
      <c r="H389" s="88" t="s">
        <v>87</v>
      </c>
    </row>
    <row r="390" spans="1:8" s="57" customFormat="1" x14ac:dyDescent="0.25">
      <c r="A390" s="85" t="s">
        <v>20</v>
      </c>
      <c r="B390" s="85">
        <v>387</v>
      </c>
      <c r="C390" s="92">
        <v>40796348</v>
      </c>
      <c r="D390" s="89">
        <v>41537</v>
      </c>
      <c r="E390" s="92" t="s">
        <v>195</v>
      </c>
      <c r="F390" s="90">
        <v>10</v>
      </c>
      <c r="G390" s="91">
        <v>466.1</v>
      </c>
      <c r="H390" s="88" t="s">
        <v>45</v>
      </c>
    </row>
    <row r="391" spans="1:8" s="57" customFormat="1" x14ac:dyDescent="0.25">
      <c r="A391" s="85" t="s">
        <v>20</v>
      </c>
      <c r="B391" s="85">
        <v>388</v>
      </c>
      <c r="C391" s="92">
        <v>40796514</v>
      </c>
      <c r="D391" s="89">
        <v>41536</v>
      </c>
      <c r="E391" s="92" t="s">
        <v>195</v>
      </c>
      <c r="F391" s="90">
        <v>8</v>
      </c>
      <c r="G391" s="91">
        <v>466.1</v>
      </c>
      <c r="H391" s="88" t="s">
        <v>45</v>
      </c>
    </row>
    <row r="392" spans="1:8" s="57" customFormat="1" x14ac:dyDescent="0.25">
      <c r="A392" s="85" t="s">
        <v>20</v>
      </c>
      <c r="B392" s="85">
        <v>389</v>
      </c>
      <c r="C392" s="92">
        <v>40797860</v>
      </c>
      <c r="D392" s="89">
        <v>41540</v>
      </c>
      <c r="E392" s="92" t="s">
        <v>195</v>
      </c>
      <c r="F392" s="90">
        <v>12</v>
      </c>
      <c r="G392" s="91">
        <v>466.1</v>
      </c>
      <c r="H392" s="88" t="s">
        <v>117</v>
      </c>
    </row>
    <row r="393" spans="1:8" s="57" customFormat="1" x14ac:dyDescent="0.25">
      <c r="A393" s="85" t="s">
        <v>20</v>
      </c>
      <c r="B393" s="85">
        <v>390</v>
      </c>
      <c r="C393" s="92">
        <v>40799931</v>
      </c>
      <c r="D393" s="89">
        <v>41544</v>
      </c>
      <c r="E393" s="92" t="s">
        <v>198</v>
      </c>
      <c r="F393" s="90">
        <v>12</v>
      </c>
      <c r="G393" s="91">
        <v>466.1</v>
      </c>
      <c r="H393" s="88" t="s">
        <v>110</v>
      </c>
    </row>
    <row r="394" spans="1:8" s="57" customFormat="1" x14ac:dyDescent="0.25">
      <c r="A394" s="85" t="s">
        <v>20</v>
      </c>
      <c r="B394" s="85">
        <v>391</v>
      </c>
      <c r="C394" s="92">
        <v>40800199</v>
      </c>
      <c r="D394" s="89">
        <v>41547</v>
      </c>
      <c r="E394" s="92" t="s">
        <v>198</v>
      </c>
      <c r="F394" s="90">
        <v>12</v>
      </c>
      <c r="G394" s="91">
        <v>466.1</v>
      </c>
      <c r="H394" s="88" t="s">
        <v>63</v>
      </c>
    </row>
    <row r="395" spans="1:8" s="57" customFormat="1" x14ac:dyDescent="0.25">
      <c r="A395" s="85" t="s">
        <v>20</v>
      </c>
      <c r="B395" s="85">
        <v>392</v>
      </c>
      <c r="C395" s="92">
        <v>40797820</v>
      </c>
      <c r="D395" s="89">
        <v>41540</v>
      </c>
      <c r="E395" s="92" t="s">
        <v>195</v>
      </c>
      <c r="F395" s="90">
        <v>15</v>
      </c>
      <c r="G395" s="91">
        <v>466.1</v>
      </c>
      <c r="H395" s="88" t="s">
        <v>150</v>
      </c>
    </row>
    <row r="396" spans="1:8" s="57" customFormat="1" x14ac:dyDescent="0.25">
      <c r="A396" s="85" t="s">
        <v>20</v>
      </c>
      <c r="B396" s="85">
        <v>393</v>
      </c>
      <c r="C396" s="92">
        <v>40797215</v>
      </c>
      <c r="D396" s="89">
        <v>41541</v>
      </c>
      <c r="E396" s="92" t="s">
        <v>195</v>
      </c>
      <c r="F396" s="90">
        <v>10</v>
      </c>
      <c r="G396" s="91">
        <v>466.1</v>
      </c>
      <c r="H396" s="88" t="s">
        <v>45</v>
      </c>
    </row>
    <row r="397" spans="1:8" s="57" customFormat="1" x14ac:dyDescent="0.25">
      <c r="A397" s="85" t="s">
        <v>20</v>
      </c>
      <c r="B397" s="85">
        <v>394</v>
      </c>
      <c r="C397" s="92">
        <v>40800307</v>
      </c>
      <c r="D397" s="89">
        <v>41547</v>
      </c>
      <c r="E397" s="92" t="s">
        <v>198</v>
      </c>
      <c r="F397" s="90">
        <v>5</v>
      </c>
      <c r="G397" s="91">
        <v>466.1</v>
      </c>
      <c r="H397" s="88" t="s">
        <v>110</v>
      </c>
    </row>
    <row r="398" spans="1:8" s="57" customFormat="1" x14ac:dyDescent="0.25">
      <c r="A398" s="85" t="s">
        <v>20</v>
      </c>
      <c r="B398" s="85">
        <v>395</v>
      </c>
      <c r="C398" s="92">
        <v>40800388</v>
      </c>
      <c r="D398" s="89">
        <v>41547</v>
      </c>
      <c r="E398" s="92" t="s">
        <v>195</v>
      </c>
      <c r="F398" s="90">
        <v>11</v>
      </c>
      <c r="G398" s="91">
        <v>466.1</v>
      </c>
      <c r="H398" s="88" t="s">
        <v>45</v>
      </c>
    </row>
    <row r="399" spans="1:8" s="57" customFormat="1" x14ac:dyDescent="0.25">
      <c r="A399" s="85" t="s">
        <v>20</v>
      </c>
      <c r="B399" s="85">
        <v>396</v>
      </c>
      <c r="C399" s="92">
        <v>40800911</v>
      </c>
      <c r="D399" s="89">
        <v>41547</v>
      </c>
      <c r="E399" s="92" t="s">
        <v>198</v>
      </c>
      <c r="F399" s="90">
        <v>5</v>
      </c>
      <c r="G399" s="91">
        <v>466.1</v>
      </c>
      <c r="H399" s="88" t="s">
        <v>110</v>
      </c>
    </row>
    <row r="400" spans="1:8" s="57" customFormat="1" x14ac:dyDescent="0.25">
      <c r="A400" s="85" t="s">
        <v>20</v>
      </c>
      <c r="B400" s="85">
        <v>397</v>
      </c>
      <c r="C400" s="92">
        <v>40800953</v>
      </c>
      <c r="D400" s="89">
        <v>41547</v>
      </c>
      <c r="E400" s="92" t="s">
        <v>195</v>
      </c>
      <c r="F400" s="90">
        <v>12</v>
      </c>
      <c r="G400" s="91">
        <v>466.1</v>
      </c>
      <c r="H400" s="88" t="s">
        <v>87</v>
      </c>
    </row>
    <row r="401" spans="1:8" s="57" customFormat="1" x14ac:dyDescent="0.25">
      <c r="A401" s="85" t="s">
        <v>20</v>
      </c>
      <c r="B401" s="85">
        <v>398</v>
      </c>
      <c r="C401" s="92">
        <v>40800884</v>
      </c>
      <c r="D401" s="89">
        <v>41544</v>
      </c>
      <c r="E401" s="92" t="s">
        <v>198</v>
      </c>
      <c r="F401" s="90">
        <v>14</v>
      </c>
      <c r="G401" s="91">
        <v>466.1</v>
      </c>
      <c r="H401" s="88" t="s">
        <v>110</v>
      </c>
    </row>
    <row r="402" spans="1:8" s="57" customFormat="1" x14ac:dyDescent="0.25">
      <c r="A402" s="85" t="s">
        <v>20</v>
      </c>
      <c r="B402" s="85">
        <v>399</v>
      </c>
      <c r="C402" s="92">
        <v>40797980</v>
      </c>
      <c r="D402" s="89">
        <v>41541</v>
      </c>
      <c r="E402" s="92" t="s">
        <v>195</v>
      </c>
      <c r="F402" s="90">
        <v>5</v>
      </c>
      <c r="G402" s="91">
        <v>466.1</v>
      </c>
      <c r="H402" s="88" t="s">
        <v>151</v>
      </c>
    </row>
    <row r="403" spans="1:8" s="57" customFormat="1" x14ac:dyDescent="0.25">
      <c r="A403" s="85" t="s">
        <v>20</v>
      </c>
      <c r="B403" s="85">
        <v>400</v>
      </c>
      <c r="C403" s="92">
        <v>40798030</v>
      </c>
      <c r="D403" s="89">
        <v>41542</v>
      </c>
      <c r="E403" s="92" t="s">
        <v>195</v>
      </c>
      <c r="F403" s="90">
        <v>15</v>
      </c>
      <c r="G403" s="91">
        <v>466.1</v>
      </c>
      <c r="H403" s="88" t="s">
        <v>45</v>
      </c>
    </row>
    <row r="404" spans="1:8" s="57" customFormat="1" x14ac:dyDescent="0.25">
      <c r="A404" s="85" t="s">
        <v>20</v>
      </c>
      <c r="B404" s="85">
        <v>401</v>
      </c>
      <c r="C404" s="92">
        <v>40800839</v>
      </c>
      <c r="D404" s="89">
        <v>41544</v>
      </c>
      <c r="E404" s="92" t="s">
        <v>198</v>
      </c>
      <c r="F404" s="90">
        <v>8</v>
      </c>
      <c r="G404" s="91">
        <v>466.1</v>
      </c>
      <c r="H404" s="88" t="s">
        <v>47</v>
      </c>
    </row>
    <row r="405" spans="1:8" s="57" customFormat="1" x14ac:dyDescent="0.25">
      <c r="A405" s="85" t="s">
        <v>20</v>
      </c>
      <c r="B405" s="85">
        <v>402</v>
      </c>
      <c r="C405" s="92">
        <v>40800925</v>
      </c>
      <c r="D405" s="89">
        <v>41547</v>
      </c>
      <c r="E405" s="92" t="s">
        <v>195</v>
      </c>
      <c r="F405" s="90">
        <v>5</v>
      </c>
      <c r="G405" s="91">
        <v>466.1</v>
      </c>
      <c r="H405" s="88" t="s">
        <v>45</v>
      </c>
    </row>
  </sheetData>
  <autoFilter ref="A3:H405"/>
  <conditionalFormatting sqref="H350">
    <cfRule type="duplicateValues" dxfId="1" priority="1"/>
  </conditionalFormatting>
  <conditionalFormatting sqref="C364:C1048576 C1:C36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2013-07-22T14:57:55Z</cp:lastPrinted>
  <dcterms:created xsi:type="dcterms:W3CDTF">2010-04-23T14:29:34Z</dcterms:created>
  <dcterms:modified xsi:type="dcterms:W3CDTF">2013-10-31T12:06:14Z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