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9120" windowHeight="3390" tabRatio="319"/>
  </bookViews>
  <sheets>
    <sheet name="ТЗ 12-001" sheetId="10" r:id="rId1"/>
  </sheets>
  <definedNames>
    <definedName name="_xlnm._FilterDatabase" localSheetId="0" hidden="1">'ТЗ 12-001'!$A$3:$M$79</definedName>
    <definedName name="_xlnm.Print_Area" localSheetId="0">'ТЗ 12-001'!$A$1:$N$82</definedName>
  </definedNames>
  <calcPr calcId="145621"/>
</workbook>
</file>

<file path=xl/calcChain.xml><?xml version="1.0" encoding="utf-8"?>
<calcChain xmlns="http://schemas.openxmlformats.org/spreadsheetml/2006/main">
  <c r="H72" i="10" l="1"/>
  <c r="H73" i="10"/>
  <c r="H74" i="10"/>
  <c r="H75" i="10"/>
  <c r="H76" i="10"/>
  <c r="H77" i="10"/>
  <c r="H78" i="10"/>
  <c r="H79" i="10"/>
  <c r="I72" i="10" l="1"/>
  <c r="J72" i="10"/>
  <c r="K72" i="10"/>
  <c r="L72" i="10"/>
  <c r="I73" i="10"/>
  <c r="J73" i="10"/>
  <c r="K73" i="10"/>
  <c r="L73" i="10"/>
  <c r="I74" i="10"/>
  <c r="J74" i="10"/>
  <c r="K74" i="10"/>
  <c r="L74" i="10"/>
  <c r="I75" i="10"/>
  <c r="J75" i="10"/>
  <c r="K75" i="10"/>
  <c r="L75" i="10"/>
  <c r="I76" i="10"/>
  <c r="J76" i="10"/>
  <c r="K76" i="10"/>
  <c r="L76" i="10"/>
  <c r="I77" i="10"/>
  <c r="J77" i="10"/>
  <c r="K77" i="10"/>
  <c r="L77" i="10"/>
  <c r="I78" i="10"/>
  <c r="J78" i="10"/>
  <c r="K78" i="10"/>
  <c r="L78" i="10"/>
  <c r="I79" i="10"/>
  <c r="J79" i="10"/>
  <c r="K79" i="10"/>
  <c r="L79" i="10"/>
  <c r="L71" i="10"/>
  <c r="K71" i="10"/>
  <c r="J71" i="10"/>
  <c r="I71" i="10"/>
  <c r="N71" i="10" s="1"/>
  <c r="H71" i="10"/>
  <c r="L70" i="10"/>
  <c r="K70" i="10"/>
  <c r="J70" i="10"/>
  <c r="I70" i="10"/>
  <c r="H70" i="10"/>
  <c r="L69" i="10"/>
  <c r="K69" i="10"/>
  <c r="J69" i="10"/>
  <c r="I69" i="10"/>
  <c r="H69" i="10"/>
  <c r="L68" i="10"/>
  <c r="K68" i="10"/>
  <c r="J68" i="10"/>
  <c r="I68" i="10"/>
  <c r="H68" i="10"/>
  <c r="L67" i="10"/>
  <c r="K67" i="10"/>
  <c r="J67" i="10"/>
  <c r="I67" i="10"/>
  <c r="N67" i="10" s="1"/>
  <c r="H67" i="10"/>
  <c r="L66" i="10"/>
  <c r="K66" i="10"/>
  <c r="J66" i="10"/>
  <c r="I66" i="10"/>
  <c r="H66" i="10"/>
  <c r="L65" i="10"/>
  <c r="K65" i="10"/>
  <c r="J65" i="10"/>
  <c r="I65" i="10"/>
  <c r="H65" i="10"/>
  <c r="L64" i="10"/>
  <c r="K64" i="10"/>
  <c r="J64" i="10"/>
  <c r="I64" i="10"/>
  <c r="H64" i="10"/>
  <c r="L63" i="10"/>
  <c r="K63" i="10"/>
  <c r="J63" i="10"/>
  <c r="I63" i="10"/>
  <c r="N63" i="10" s="1"/>
  <c r="H63" i="10"/>
  <c r="L62" i="10"/>
  <c r="K62" i="10"/>
  <c r="J62" i="10"/>
  <c r="I62" i="10"/>
  <c r="H62" i="10"/>
  <c r="L61" i="10"/>
  <c r="K61" i="10"/>
  <c r="J61" i="10"/>
  <c r="I61" i="10"/>
  <c r="H61" i="10"/>
  <c r="L60" i="10"/>
  <c r="K60" i="10"/>
  <c r="J60" i="10"/>
  <c r="I60" i="10"/>
  <c r="H60" i="10"/>
  <c r="L59" i="10"/>
  <c r="K59" i="10"/>
  <c r="J59" i="10"/>
  <c r="I59" i="10"/>
  <c r="N59" i="10" s="1"/>
  <c r="H59" i="10"/>
  <c r="L58" i="10"/>
  <c r="K58" i="10"/>
  <c r="J58" i="10"/>
  <c r="I58" i="10"/>
  <c r="H58" i="10"/>
  <c r="L57" i="10"/>
  <c r="K57" i="10"/>
  <c r="J57" i="10"/>
  <c r="I57" i="10"/>
  <c r="H57" i="10"/>
  <c r="L56" i="10"/>
  <c r="K56" i="10"/>
  <c r="J56" i="10"/>
  <c r="I56" i="10"/>
  <c r="H56" i="10"/>
  <c r="L55" i="10"/>
  <c r="K55" i="10"/>
  <c r="J55" i="10"/>
  <c r="I55" i="10"/>
  <c r="N55" i="10" s="1"/>
  <c r="H55" i="10"/>
  <c r="L54" i="10"/>
  <c r="K54" i="10"/>
  <c r="J54" i="10"/>
  <c r="I54" i="10"/>
  <c r="H54" i="10"/>
  <c r="L53" i="10"/>
  <c r="K53" i="10"/>
  <c r="J53" i="10"/>
  <c r="I53" i="10"/>
  <c r="H53" i="10"/>
  <c r="L52" i="10"/>
  <c r="K52" i="10"/>
  <c r="J52" i="10"/>
  <c r="I52" i="10"/>
  <c r="H52" i="10"/>
  <c r="L51" i="10"/>
  <c r="K51" i="10"/>
  <c r="J51" i="10"/>
  <c r="I51" i="10"/>
  <c r="N51" i="10" s="1"/>
  <c r="H51" i="10"/>
  <c r="L50" i="10"/>
  <c r="K50" i="10"/>
  <c r="J50" i="10"/>
  <c r="I50" i="10"/>
  <c r="H50" i="10"/>
  <c r="L49" i="10"/>
  <c r="K49" i="10"/>
  <c r="J49" i="10"/>
  <c r="I49" i="10"/>
  <c r="H49" i="10"/>
  <c r="L48" i="10"/>
  <c r="K48" i="10"/>
  <c r="J48" i="10"/>
  <c r="I48" i="10"/>
  <c r="H48" i="10"/>
  <c r="L47" i="10"/>
  <c r="K47" i="10"/>
  <c r="J47" i="10"/>
  <c r="I47" i="10"/>
  <c r="N47" i="10" s="1"/>
  <c r="H47" i="10"/>
  <c r="L46" i="10"/>
  <c r="K46" i="10"/>
  <c r="J46" i="10"/>
  <c r="I46" i="10"/>
  <c r="H46" i="10"/>
  <c r="L45" i="10"/>
  <c r="K45" i="10"/>
  <c r="J45" i="10"/>
  <c r="I45" i="10"/>
  <c r="H45" i="10"/>
  <c r="L44" i="10"/>
  <c r="K44" i="10"/>
  <c r="J44" i="10"/>
  <c r="I44" i="10"/>
  <c r="H44" i="10"/>
  <c r="L43" i="10"/>
  <c r="K43" i="10"/>
  <c r="J43" i="10"/>
  <c r="I43" i="10"/>
  <c r="N43" i="10" s="1"/>
  <c r="H43" i="10"/>
  <c r="L42" i="10"/>
  <c r="K42" i="10"/>
  <c r="J42" i="10"/>
  <c r="I42" i="10"/>
  <c r="H42" i="10"/>
  <c r="L41" i="10"/>
  <c r="K41" i="10"/>
  <c r="J41" i="10"/>
  <c r="I41" i="10"/>
  <c r="H41" i="10"/>
  <c r="L40" i="10"/>
  <c r="K40" i="10"/>
  <c r="J40" i="10"/>
  <c r="I40" i="10"/>
  <c r="H40" i="10"/>
  <c r="L39" i="10"/>
  <c r="K39" i="10"/>
  <c r="J39" i="10"/>
  <c r="I39" i="10"/>
  <c r="N39" i="10" s="1"/>
  <c r="H39" i="10"/>
  <c r="L38" i="10"/>
  <c r="K38" i="10"/>
  <c r="J38" i="10"/>
  <c r="I38" i="10"/>
  <c r="H38" i="10"/>
  <c r="L37" i="10"/>
  <c r="K37" i="10"/>
  <c r="J37" i="10"/>
  <c r="I37" i="10"/>
  <c r="H37" i="10"/>
  <c r="L36" i="10"/>
  <c r="K36" i="10"/>
  <c r="J36" i="10"/>
  <c r="I36" i="10"/>
  <c r="H36" i="10"/>
  <c r="L35" i="10"/>
  <c r="K35" i="10"/>
  <c r="J35" i="10"/>
  <c r="I35" i="10"/>
  <c r="N35" i="10" s="1"/>
  <c r="H35" i="10"/>
  <c r="L34" i="10"/>
  <c r="K34" i="10"/>
  <c r="J34" i="10"/>
  <c r="I34" i="10"/>
  <c r="H34" i="10"/>
  <c r="L33" i="10"/>
  <c r="K33" i="10"/>
  <c r="J33" i="10"/>
  <c r="I33" i="10"/>
  <c r="H33" i="10"/>
  <c r="L32" i="10"/>
  <c r="K32" i="10"/>
  <c r="J32" i="10"/>
  <c r="I32" i="10"/>
  <c r="H32" i="10"/>
  <c r="L31" i="10"/>
  <c r="K31" i="10"/>
  <c r="J31" i="10"/>
  <c r="I31" i="10"/>
  <c r="N31" i="10" s="1"/>
  <c r="H31" i="10"/>
  <c r="L30" i="10"/>
  <c r="K30" i="10"/>
  <c r="J30" i="10"/>
  <c r="I30" i="10"/>
  <c r="H30" i="10"/>
  <c r="L29" i="10"/>
  <c r="K29" i="10"/>
  <c r="J29" i="10"/>
  <c r="I29" i="10"/>
  <c r="H29" i="10"/>
  <c r="L28" i="10"/>
  <c r="K28" i="10"/>
  <c r="J28" i="10"/>
  <c r="I28" i="10"/>
  <c r="H28" i="10"/>
  <c r="L27" i="10"/>
  <c r="K27" i="10"/>
  <c r="J27" i="10"/>
  <c r="I27" i="10"/>
  <c r="N27" i="10" s="1"/>
  <c r="H27" i="10"/>
  <c r="L26" i="10"/>
  <c r="K26" i="10"/>
  <c r="J26" i="10"/>
  <c r="I26" i="10"/>
  <c r="H26" i="10"/>
  <c r="L25" i="10"/>
  <c r="K25" i="10"/>
  <c r="J25" i="10"/>
  <c r="I25" i="10"/>
  <c r="H25" i="10"/>
  <c r="L24" i="10"/>
  <c r="K24" i="10"/>
  <c r="J24" i="10"/>
  <c r="I24" i="10"/>
  <c r="H24" i="10"/>
  <c r="L23" i="10"/>
  <c r="K23" i="10"/>
  <c r="J23" i="10"/>
  <c r="I23" i="10"/>
  <c r="N23" i="10" s="1"/>
  <c r="H23" i="10"/>
  <c r="L22" i="10"/>
  <c r="K22" i="10"/>
  <c r="J22" i="10"/>
  <c r="I22" i="10"/>
  <c r="H22" i="10"/>
  <c r="L21" i="10"/>
  <c r="K21" i="10"/>
  <c r="J21" i="10"/>
  <c r="I21" i="10"/>
  <c r="H21" i="10"/>
  <c r="L20" i="10"/>
  <c r="K20" i="10"/>
  <c r="J20" i="10"/>
  <c r="I20" i="10"/>
  <c r="H20" i="10"/>
  <c r="L19" i="10"/>
  <c r="K19" i="10"/>
  <c r="J19" i="10"/>
  <c r="I19" i="10"/>
  <c r="N19" i="10" s="1"/>
  <c r="H19" i="10"/>
  <c r="L18" i="10"/>
  <c r="K18" i="10"/>
  <c r="J18" i="10"/>
  <c r="I18" i="10"/>
  <c r="N18" i="10" s="1"/>
  <c r="H18" i="10"/>
  <c r="L17" i="10"/>
  <c r="K17" i="10"/>
  <c r="J17" i="10"/>
  <c r="I17" i="10"/>
  <c r="H17" i="10"/>
  <c r="L16" i="10"/>
  <c r="K16" i="10"/>
  <c r="J16" i="10"/>
  <c r="I16" i="10"/>
  <c r="H16" i="10"/>
  <c r="L15" i="10"/>
  <c r="K15" i="10"/>
  <c r="J15" i="10"/>
  <c r="I15" i="10"/>
  <c r="H15" i="10"/>
  <c r="L14" i="10"/>
  <c r="K14" i="10"/>
  <c r="J14" i="10"/>
  <c r="I14" i="10"/>
  <c r="N14" i="10" s="1"/>
  <c r="H14" i="10"/>
  <c r="L13" i="10"/>
  <c r="K13" i="10"/>
  <c r="J13" i="10"/>
  <c r="I13" i="10"/>
  <c r="H13" i="10"/>
  <c r="L12" i="10"/>
  <c r="K12" i="10"/>
  <c r="J12" i="10"/>
  <c r="I12" i="10"/>
  <c r="H12" i="10"/>
  <c r="L11" i="10"/>
  <c r="K11" i="10"/>
  <c r="J11" i="10"/>
  <c r="I11" i="10"/>
  <c r="H11" i="10"/>
  <c r="L10" i="10"/>
  <c r="K10" i="10"/>
  <c r="J10" i="10"/>
  <c r="I10" i="10"/>
  <c r="N10" i="10" s="1"/>
  <c r="H10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L9" i="10"/>
  <c r="K9" i="10"/>
  <c r="J9" i="10"/>
  <c r="I9" i="10"/>
  <c r="H9" i="10"/>
  <c r="N12" i="10" l="1"/>
  <c r="N16" i="10"/>
  <c r="N20" i="10"/>
  <c r="N24" i="10"/>
  <c r="N28" i="10"/>
  <c r="N32" i="10"/>
  <c r="N36" i="10"/>
  <c r="N40" i="10"/>
  <c r="N44" i="10"/>
  <c r="N48" i="10"/>
  <c r="N52" i="10"/>
  <c r="N56" i="10"/>
  <c r="N60" i="10"/>
  <c r="N64" i="10"/>
  <c r="N68" i="10"/>
  <c r="N11" i="10"/>
  <c r="N15" i="10"/>
  <c r="N9" i="10"/>
  <c r="N13" i="10"/>
  <c r="N17" i="10"/>
  <c r="N21" i="10"/>
  <c r="N25" i="10"/>
  <c r="N29" i="10"/>
  <c r="N33" i="10"/>
  <c r="N37" i="10"/>
  <c r="N41" i="10"/>
  <c r="N45" i="10"/>
  <c r="N49" i="10"/>
  <c r="N53" i="10"/>
  <c r="N57" i="10"/>
  <c r="N61" i="10"/>
  <c r="N65" i="10"/>
  <c r="N69" i="10"/>
  <c r="N22" i="10"/>
  <c r="N26" i="10"/>
  <c r="N30" i="10"/>
  <c r="N34" i="10"/>
  <c r="N38" i="10"/>
  <c r="N42" i="10"/>
  <c r="N46" i="10"/>
  <c r="N50" i="10"/>
  <c r="N54" i="10"/>
  <c r="N58" i="10"/>
  <c r="N62" i="10"/>
  <c r="N66" i="10"/>
  <c r="N70" i="10"/>
  <c r="N79" i="10"/>
  <c r="N78" i="10"/>
  <c r="N77" i="10"/>
  <c r="N76" i="10"/>
  <c r="N75" i="10"/>
  <c r="N74" i="10"/>
  <c r="N73" i="10"/>
  <c r="N72" i="10"/>
  <c r="M73" i="10"/>
  <c r="M79" i="10"/>
  <c r="M78" i="10"/>
  <c r="M77" i="10"/>
  <c r="M76" i="10"/>
  <c r="M75" i="10"/>
  <c r="M74" i="10"/>
  <c r="M72" i="10"/>
  <c r="H81" i="10"/>
  <c r="J81" i="10"/>
  <c r="J82" i="10" s="1"/>
  <c r="L81" i="10"/>
  <c r="L82" i="10" s="1"/>
  <c r="M11" i="10"/>
  <c r="M13" i="10"/>
  <c r="M15" i="10"/>
  <c r="M17" i="10"/>
  <c r="M19" i="10"/>
  <c r="M21" i="10"/>
  <c r="M23" i="10"/>
  <c r="M25" i="10"/>
  <c r="M27" i="10"/>
  <c r="M29" i="10"/>
  <c r="M31" i="10"/>
  <c r="M33" i="10"/>
  <c r="M35" i="10"/>
  <c r="M37" i="10"/>
  <c r="M39" i="10"/>
  <c r="M41" i="10"/>
  <c r="M43" i="10"/>
  <c r="M45" i="10"/>
  <c r="M47" i="10"/>
  <c r="M51" i="10"/>
  <c r="M53" i="10"/>
  <c r="M55" i="10"/>
  <c r="M57" i="10"/>
  <c r="M59" i="10"/>
  <c r="M61" i="10"/>
  <c r="M63" i="10"/>
  <c r="M67" i="10"/>
  <c r="M69" i="10"/>
  <c r="M64" i="10"/>
  <c r="M66" i="10"/>
  <c r="M49" i="10"/>
  <c r="M71" i="10"/>
  <c r="M9" i="10"/>
  <c r="K81" i="10"/>
  <c r="K82" i="10" s="1"/>
  <c r="M10" i="10"/>
  <c r="M12" i="10"/>
  <c r="M14" i="10"/>
  <c r="M16" i="10"/>
  <c r="M18" i="10"/>
  <c r="M20" i="10"/>
  <c r="M22" i="10"/>
  <c r="M24" i="10"/>
  <c r="M26" i="10"/>
  <c r="M28" i="10"/>
  <c r="M30" i="10"/>
  <c r="M32" i="10"/>
  <c r="M34" i="10"/>
  <c r="M36" i="10"/>
  <c r="M38" i="10"/>
  <c r="M40" i="10"/>
  <c r="M42" i="10"/>
  <c r="M44" i="10"/>
  <c r="M46" i="10"/>
  <c r="M48" i="10"/>
  <c r="M50" i="10"/>
  <c r="M52" i="10"/>
  <c r="M54" i="10"/>
  <c r="M56" i="10"/>
  <c r="M58" i="10"/>
  <c r="M60" i="10"/>
  <c r="M62" i="10"/>
  <c r="M65" i="10"/>
  <c r="M68" i="10"/>
  <c r="M70" i="10"/>
  <c r="I81" i="10"/>
  <c r="I82" i="10" s="1"/>
  <c r="M82" i="10" l="1"/>
  <c r="M81" i="10"/>
</calcChain>
</file>

<file path=xl/sharedStrings.xml><?xml version="1.0" encoding="utf-8"?>
<sst xmlns="http://schemas.openxmlformats.org/spreadsheetml/2006/main" count="160" uniqueCount="159">
  <si>
    <t>Инвестиционная деятельность</t>
  </si>
  <si>
    <t>ЛЭП-0,4 кВ от КТП №617 с.Никольское  Усманского района Липецкой обл. (ТЗ №1110182)</t>
  </si>
  <si>
    <t>ВЛ-10 кВ "Дружба" от ПС 35/10 кВ "Березняговка" Усманский район Лип.обл. (ТЗ №1110206)</t>
  </si>
  <si>
    <t>ВЛ 0,4 кВ от ТП №220 Е.Маланино Хлевенский район Лип.обл. (ТЗ №11164)</t>
  </si>
  <si>
    <t>Реконструкция ВЛИ-0,4 кВ от ТП-10/0,4 кВ ул.Лесная с.Желтые Пески Грязинский р-он Лип.обл. (ТЗ №19 ОПРИП)</t>
  </si>
  <si>
    <t>Реконструкция ВЛ-0,4 кВ от КТП 10/0,4 кВ И 292 с.Троицкое Измалковский р-он  Лип.обл.(ТЗ №1110057)</t>
  </si>
  <si>
    <t>Реконструкция ВЛ-0,4 кВ от КТП 10/0,4 кВ И 208 с.Чернава Измалковский р-он  Лип.обл.(ТЗ №1110056)</t>
  </si>
  <si>
    <t>Строительство ВЛ-10 кВ, ВЛИ-0,4 кВ и ТП-10/0,4 с.Веселое Долгоруковский р-он Лип.обл.</t>
  </si>
  <si>
    <t>Реконструкция ВЛ-0,4 кВ от ТП-10/0,4 кВ №1 (№404) с.Первомайское лев Толстовский р-он Лип.обл.(ТЗ №1110127)</t>
  </si>
  <si>
    <t>Реконструкция ВЛ-10 кВ, ВЛИ 380/220 В и ТП 10/0,4 кВ д.Лаухино Краснинский р-он Лип.обл. (ТЗ №1110433)</t>
  </si>
  <si>
    <t>Реконструкция ВЛ-10 кВ, ВЛ-0,4 кВ и ТП 10/0,4 кВ в Становлянском РЭС д.Березовая роща Становлянский р-он Лип.обл.</t>
  </si>
  <si>
    <t>Реконструкция  ВЛ-0,4 кВ от КТП 250-В220 Воловского РЭС с.Спасское Воловский р-он Лип.обл.</t>
  </si>
  <si>
    <t>Реконструкция участка ВЛ-0,4 кВ  от КТП 63 кВА №Е-185 с.Архангельское Елецкий район Лип.обл.</t>
  </si>
  <si>
    <t>Реконструкция участка ВЛ-0,4 кВ  от КТП 100 кВА №Е-189, с.Архангельское Елецкий район Лип.обл.</t>
  </si>
  <si>
    <t>Реконструкция участка ВЛ-10 кВ запитанной от ПС 35/10 "Аврора" и ВЛ-0,4 кВ от КТП №З-256 с.Каменка Задонский район Лип.обл.</t>
  </si>
  <si>
    <t>ЛЭП-10 кВ "Демшинка" от ПС 110/35/10 кВ "Кн.Байгора" Грязинского района</t>
  </si>
  <si>
    <t>ВЛИ 380/220 В от КТП №330 с.Сошки Грязинский район (ТЗ №111030084)</t>
  </si>
  <si>
    <t>ВЛИ 380/220 В от КТП №101 с.Синявка Грязинского района</t>
  </si>
  <si>
    <t>Реконструкция ВЛ-10 кВ к КТП № 3-130 в с. Хмелинец, Задонского района, Липецкой области</t>
  </si>
  <si>
    <t>Реконструкция участка ВЛ-0,4 кВ  от КТП №З-131 с.Хмелинец Задонский район Лип.обл.</t>
  </si>
  <si>
    <t>КТП № 411 в с. Фащевка Грязинского района</t>
  </si>
  <si>
    <t>ВЛИ 380/220 В от КТП №410 с.Фащевка Грязинский район</t>
  </si>
  <si>
    <t>ВЛИ 380/220 В от КТП №369 с.Березовка Грязинский район</t>
  </si>
  <si>
    <t>ВЛИ 380/220 В от КТП №401 д.Нелядино  Данковский  район Липецкая обл.</t>
  </si>
  <si>
    <t>ВЛИ 380/220 В от КТП №107 п.Петровский Данковский район Липецкая обл.</t>
  </si>
  <si>
    <t>ВЛИ 380/220 В от КТП №502 д.Камынино  Данковский  район Липецкая обл.</t>
  </si>
  <si>
    <t>ВЛИ 380/220 В от КТП №108 с.Бигильдино Данковский район Липецкая обл.</t>
  </si>
  <si>
    <t>ВЛ-10 кВ "Школа" от ПС 35/10 кВ "Пашково" Усманского района Липецкой области (ТЗ №1110187)</t>
  </si>
  <si>
    <t>Реконструкция ВЛ-0,4 кВ; ВЛ-10 кВ  КТП 10/0,4 кВ с.Волчье Добровский район Лип.обл. (ТЗ №1110489)</t>
  </si>
  <si>
    <t>строительные работы</t>
  </si>
  <si>
    <t>монтажные работы</t>
  </si>
  <si>
    <t>оборудование</t>
  </si>
  <si>
    <t>ВСЕГО</t>
  </si>
  <si>
    <t>Базисные цены (2001) тыс.руб.</t>
  </si>
  <si>
    <t>Наименование объекта</t>
  </si>
  <si>
    <t>Текущие цены (IV квартал 2011) тыс.руб.</t>
  </si>
  <si>
    <r>
      <t xml:space="preserve">строительные работы </t>
    </r>
    <r>
      <rPr>
        <sz val="12"/>
        <color rgb="FFC00000"/>
        <rFont val="Calibri"/>
        <family val="2"/>
        <charset val="204"/>
        <scheme val="minor"/>
      </rPr>
      <t>6,34</t>
    </r>
  </si>
  <si>
    <r>
      <t xml:space="preserve">монтажные работы </t>
    </r>
    <r>
      <rPr>
        <sz val="12"/>
        <color rgb="FFC00000"/>
        <rFont val="Calibri"/>
        <family val="2"/>
        <charset val="204"/>
        <scheme val="minor"/>
      </rPr>
      <t>6,34</t>
    </r>
  </si>
  <si>
    <r>
      <t xml:space="preserve">оборудование </t>
    </r>
    <r>
      <rPr>
        <sz val="12"/>
        <color rgb="FFC00000"/>
        <rFont val="Calibri"/>
        <family val="2"/>
        <charset val="204"/>
        <scheme val="minor"/>
      </rPr>
      <t>3,55</t>
    </r>
  </si>
  <si>
    <r>
      <t xml:space="preserve">прочие </t>
    </r>
    <r>
      <rPr>
        <sz val="12"/>
        <color rgb="FFC00000"/>
        <rFont val="Calibri"/>
        <family val="2"/>
        <charset val="204"/>
        <scheme val="minor"/>
      </rPr>
      <t>6,95</t>
    </r>
  </si>
  <si>
    <t>№ проекта</t>
  </si>
  <si>
    <t>01-32</t>
  </si>
  <si>
    <t>01-35</t>
  </si>
  <si>
    <t>01-47</t>
  </si>
  <si>
    <t>2-935-01</t>
  </si>
  <si>
    <t>2-1359</t>
  </si>
  <si>
    <t>2-1360</t>
  </si>
  <si>
    <t>2-1371</t>
  </si>
  <si>
    <t>2-1372</t>
  </si>
  <si>
    <t>2-1385</t>
  </si>
  <si>
    <t>07/11</t>
  </si>
  <si>
    <t>17/11</t>
  </si>
  <si>
    <t>126/11</t>
  </si>
  <si>
    <t>127/11</t>
  </si>
  <si>
    <t>128/11</t>
  </si>
  <si>
    <t>131/11</t>
  </si>
  <si>
    <t>132/11</t>
  </si>
  <si>
    <t>01-31</t>
  </si>
  <si>
    <t>2-1659</t>
  </si>
  <si>
    <t>Строительство ВЛ-10 кВ, ВЛИ-0,4 кВ и ТП 10/0,4 кВ д.Знаменка Краснинский Краснинский р-он  Лип.обл. (ТЗ №1110427)</t>
  </si>
  <si>
    <t>2-1379</t>
  </si>
  <si>
    <t>2-1415</t>
  </si>
  <si>
    <t>Строительство ВЛИ-0,4 кВ от КТП №12-10/0,4/250 кВА ул.25 лет Октября  г.Задонск (ТЗ №1120133)</t>
  </si>
  <si>
    <t>Строительство ВЛИ-0,4 кВ от КТП №12-10/0,4/250 кВА, КТП №18-10/0,4/400 кВА ул.Пионерская, ул.Комсомольская  г.Задонск (ТЗ №1120135)</t>
  </si>
  <si>
    <t>2-1417</t>
  </si>
  <si>
    <t>Строительство ВЛИ-0,4 кВ от ТП №5-10/0,4/250 кВА ул.Труда г.Задонск (ТЗ №1120237)</t>
  </si>
  <si>
    <t>2-1426</t>
  </si>
  <si>
    <t>Реконструкция ВЛ-10 кВ, ВЛИ-0,4 кВ и ТП 10/0,4 кВ д.Корытное Краснинский р-он Лип.обл. (ТЗ №1120429)</t>
  </si>
  <si>
    <t>2-1430</t>
  </si>
  <si>
    <t>2-1479</t>
  </si>
  <si>
    <t>Строительство ВЛ-10 кВ, ВЛ-0,4 кВ от КТП №З-293 с.Замятино Задонский р-он  (ТЗ №1120153)</t>
  </si>
  <si>
    <t>Строительство ВЛ-10 кВ, ВЛ-0,4 кВ от КТП №З-294 с.Замятино Задонский р-он  (ТЗ №1120154)</t>
  </si>
  <si>
    <t>2-1480</t>
  </si>
  <si>
    <t>2-1491</t>
  </si>
  <si>
    <t>Строительство ВЛ-10 кВ, ВЛ-0,4 кВ и ТП 10/0,4 кВ №З-260 с.Балахна Задонский р-он  (ТЗ №1120284)</t>
  </si>
  <si>
    <t>Строительство ВЛ-10 кВ, ВЛ-0,4 кВ и ТП 10/0,4 кВ №З-265 с.Балахна Задонский р-он  (ТЗ №1120285)</t>
  </si>
  <si>
    <t>2-1492</t>
  </si>
  <si>
    <t>Строительство ЛЭП-10 кВ, ВЛ-0,4 кВ от ТП-10/0,4 кВ №З-191 с.Каменка Задонский р-он (ТЗ №1120142)</t>
  </si>
  <si>
    <t>2-1504</t>
  </si>
  <si>
    <t>2-1505</t>
  </si>
  <si>
    <t>Строительство ЛЭП-10 кВ, ВЛ-0,4 кВ от КТП №3-240 10/0,4/40 кВА Задонский район с.Юрьево (Котовка)(ТЗ №1120305)</t>
  </si>
  <si>
    <t>Строительство ЛЭП-10 кВ, ВЛ-0,4 кВ от КТП №3-258 с.Балахна Задонский район (ТЗ №1120282)</t>
  </si>
  <si>
    <t>2-1506</t>
  </si>
  <si>
    <t>2-1407</t>
  </si>
  <si>
    <t>2-1408</t>
  </si>
  <si>
    <t>01-25</t>
  </si>
  <si>
    <t>ВЛ-0,4 кВ от КТП №162 с.Красное Усманского  района Липецкой области (ТЗ №1110180)</t>
  </si>
  <si>
    <t>прочие</t>
  </si>
  <si>
    <t>Реконструкция ВЛ-10 кВ, ВЛ-0,4 кВ и ТП 10/0,4 кВ №016 д.Гудаловка Краснинский  р-он Лип.обл. (ТЗ №1110432)</t>
  </si>
  <si>
    <t>Реконструкция ВЛ-10 кВ, ВЛ-0,4 кВ и ТП 10/0,4 кВ №017 д.Гудаловка Краснинский  р-он Лип.обл. (ТЗ №1110431)</t>
  </si>
  <si>
    <t>2-1600</t>
  </si>
  <si>
    <t>Реконструкция (вынос)ЛЭП-10 кВ, ВЛ-0,4 кВ и ТП 10/0,4 кВ с территории школы с.Конь-Колодезь Хлевенский р-он Лип.обл. (ТЗ №1110498)</t>
  </si>
  <si>
    <t>2-1610</t>
  </si>
  <si>
    <t>Реконструкция (вынос) ВЛ-0,4 кВ  с территории школы с.Нижняя Колыбелька Хлевенский р-он Лип.обл. (ТЗ №1110477)</t>
  </si>
  <si>
    <t>2-1681</t>
  </si>
  <si>
    <t>Реконструкция  ВЛ-10 кВ "Горицы" с.Капитанщино Добровский р-он Лип.обл. (ТЗ №1110485)</t>
  </si>
  <si>
    <t>2-1630</t>
  </si>
  <si>
    <t>Реконструкция  (вынос) ВЛ-0,4 кВ с территории школы с.Ягодное Данковский р-он Лип.обл. (ТЗ №1110469)</t>
  </si>
  <si>
    <t>2-1618</t>
  </si>
  <si>
    <t>Реконструкция  (вынос) ВЛ-0,4 кВ с территории школы с.Телепнево Данковский р-он Лип.обл. (ТЗ №1110464)</t>
  </si>
  <si>
    <t>2-1615</t>
  </si>
  <si>
    <t>Реконструкция  (вынос) ВЛ-0,4 кВ с территории школы с.Теплое Данковский р-он Лип.обл. (ТЗ №1110466)</t>
  </si>
  <si>
    <t>2-1609</t>
  </si>
  <si>
    <t>Реконструкция  (вынос) ВЛ-10 кВ; ВЛ-0,4 кВ с территории общежития агротехникума с.Конь-Колодезь Хлевенский р-он Лип.обл. (ТЗ №1110474)</t>
  </si>
  <si>
    <t>2-1126</t>
  </si>
  <si>
    <t>Улучшение электроснабжения объектов ул.Пушкина г.Елец (замена КЛ-6 кВ от яч.24 ТЭЦ до яч. 15 ЦРП) (ТУ №101050)</t>
  </si>
  <si>
    <t>379-11</t>
  </si>
  <si>
    <t>Проектирование реконструкции (выноса) ВЛ-0,4 кВ с территории школы с.Вешаловка Лип.р-он</t>
  </si>
  <si>
    <t>11-111</t>
  </si>
  <si>
    <t>ВЛИ 380/220 В от КТП №154 с.Прибытково Грязинский район (ТЗ №111030090)</t>
  </si>
  <si>
    <t>2-1465</t>
  </si>
  <si>
    <t>2-1603</t>
  </si>
  <si>
    <t>Реконструкция (вынос)  ВЛ-0,4 кВ, ВЛ-10 кВ  с территории школы с.Быково измалковский р-он  (ТЗ №1110482)</t>
  </si>
  <si>
    <t>2-1361</t>
  </si>
  <si>
    <t>Реконструкция ВЛ-10 кВ, ВЛ-0,4 кВ от ТП №1 и ТП №2 с.Стегаловка Долгоруковский р-он  Лип.обл.(ТЗ №1110311)</t>
  </si>
  <si>
    <t>2-1413</t>
  </si>
  <si>
    <t>Строительство ВЛИ-0,4 кВ от КТП №8-10/0,4/315 кВА у.Донская г.Задонск (ТЗ №1120131)</t>
  </si>
  <si>
    <t>2-1419</t>
  </si>
  <si>
    <t>Строительство ВЛИ-0,4 кВ от КТП №18-10/0,4/400 кВА пер.Южный г.Задонск (ТУ №1120137)</t>
  </si>
  <si>
    <t>373.6-11</t>
  </si>
  <si>
    <t>Реконструкция линий  электропередач 0,4-10 кВ от КТП 525 с.Тележенка Лип.р-он Лип.обл.</t>
  </si>
  <si>
    <t>373.12-11</t>
  </si>
  <si>
    <t>Проектирование строительства (реконструкция) ЛЭП-10(6) кВ, ЛЭП-0,4 кВ и ТП 10(6)/0,4 кВ Липецкий РЭС от КТП 506 с.Тележенка</t>
  </si>
  <si>
    <t>373.7-11</t>
  </si>
  <si>
    <t>Проектирование строительства (реконструкция) ЛЭП-10(6) кВ, ЛЭП-0,4 кВ и ТП 10(6)/0,4 кВ Липецкий РЭС от КТП 511 с.Тележенка</t>
  </si>
  <si>
    <t>373.8-11</t>
  </si>
  <si>
    <t>Проектирование строительства (реконструкция) ЛЭП-10(6) кВ, ЛЭП-0,4 кВ и ТП 10(6)/0,4 кВ Липецкий РЭС от КТП 551 с.Тележенка</t>
  </si>
  <si>
    <t>373.9-11</t>
  </si>
  <si>
    <t>Проектирование строительства (реконструкция) ЛЭП-10(6) кВ, ЛЭП-0,4 кВ и ТП 10(6)/0,4 кВ Липецкий РЭС от КТП 597с.Тележенка</t>
  </si>
  <si>
    <t>Преход в цены 2010 года</t>
  </si>
  <si>
    <t>РЕЕСТР</t>
  </si>
  <si>
    <t>Строительство ЛЭП-10 кВ, ВЛИ-380/220 В от КТП №3-226 с.Дегтевое Задонский р-он (ТЗ №1120302)</t>
  </si>
  <si>
    <t>2-1608</t>
  </si>
  <si>
    <t>Реконструкция (вынос) ВЛ-0,4 кВ  с территории школы с.Подлесное Данковский р-он Лип.обл. (ТЗ №1110465)</t>
  </si>
  <si>
    <t>2-1611</t>
  </si>
  <si>
    <t>Реконструкция (вынос) ВЛ-0,4 кВ  с территории школы с.Верхняя Колыбелька Хлевенский р-он Лип.обл. (ТЗ №1110476)</t>
  </si>
  <si>
    <t>2-1127</t>
  </si>
  <si>
    <t>Улучшение электроснабжения жилой зоны в районе школы №23  г.Елец (замена КЛ-6 кВ от яч.2 ТЭЦ до яч. 2 РП-3) (ТУ №101054)</t>
  </si>
  <si>
    <t>2-1349</t>
  </si>
  <si>
    <t>Реконструкция ЛЭП-10 кВ, ВЛИ-0,4 кВ и КТП Д-002 10/0,4/63 кВА д.Суры Долгоруковский р-он</t>
  </si>
  <si>
    <t>37/11</t>
  </si>
  <si>
    <t>Реконструкция ВЛ-0,4 кВ от КТП Т-15 в с.М.Николаевка Тербунский р-он Лип.обл.</t>
  </si>
  <si>
    <t>11-107</t>
  </si>
  <si>
    <t>36/11</t>
  </si>
  <si>
    <t>38/11</t>
  </si>
  <si>
    <t>ВЛИ 380/220 В от КТП №104 п.Прибытковский Грязинский р-он (ТЗ №111030086)</t>
  </si>
  <si>
    <t>Реконструкция ВЛ-0,4 кВ от КТП 250-В254 с.Чесночное Воловский р-он Лип.обл.</t>
  </si>
  <si>
    <t>Реконструкция ВЛ-0,4 кВ от КТП Т-210 с.2-Тербуны Тербунский р-он Лип.обл.</t>
  </si>
  <si>
    <t>11-120</t>
  </si>
  <si>
    <t>11-105</t>
  </si>
  <si>
    <t>11-113</t>
  </si>
  <si>
    <t>11-102</t>
  </si>
  <si>
    <t>11-103</t>
  </si>
  <si>
    <t>11-108</t>
  </si>
  <si>
    <t>11-138</t>
  </si>
  <si>
    <t>11-140</t>
  </si>
  <si>
    <t>11-141</t>
  </si>
  <si>
    <t>11-143</t>
  </si>
  <si>
    <t>С учетом  инфляции и доведенной экономии, тыс.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</si>
</sst>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rgb="FFC00000"/>
      <name val="Calibri"/>
      <family val="2"/>
      <charset val="204"/>
      <scheme val="minor"/>
    </font>
    <font>
      <b/>
      <i/>
      <sz val="12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5" xfId="0" applyFont="1" applyBorder="1" applyAlignment="1">
      <alignment horizontal="center"/>
    </xf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0" fillId="2" borderId="0" xfId="0" applyFill="1"/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6" fillId="2" borderId="2" xfId="0" applyFont="1" applyFill="1" applyBorder="1"/>
    <xf numFmtId="0" fontId="3" fillId="2" borderId="0" xfId="0" applyFont="1" applyFill="1"/>
    <xf numFmtId="0" fontId="1" fillId="0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6" fillId="0" borderId="2" xfId="0" applyFont="1" applyFill="1" applyBorder="1"/>
    <xf numFmtId="49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6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"/>
  <sheetViews>
    <sheetView tabSelected="1" zoomScale="70" zoomScaleNormal="70" workbookViewId="0">
      <selection activeCell="N9" sqref="N9"/>
    </sheetView>
  </sheetViews>
  <sheetFormatPr defaultRowHeight="15" x14ac:dyDescent="0.25"/>
  <cols>
    <col min="1" max="1" width="6.7109375" style="3" customWidth="1"/>
    <col min="2" max="2" width="11.28515625" style="3" customWidth="1"/>
    <col min="3" max="3" width="47" customWidth="1"/>
    <col min="4" max="7" width="10.42578125" style="8" customWidth="1"/>
    <col min="8" max="8" width="12.5703125" style="8" customWidth="1"/>
    <col min="9" max="13" width="14.140625" style="3" customWidth="1"/>
    <col min="14" max="14" width="17.28515625" customWidth="1"/>
  </cols>
  <sheetData>
    <row r="1" spans="1:14" ht="30" customHeight="1" x14ac:dyDescent="0.4">
      <c r="A1" s="37" t="s">
        <v>130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ht="15.75" thickBot="1" x14ac:dyDescent="0.3"/>
    <row r="3" spans="1:14" ht="15.75" thickBot="1" x14ac:dyDescent="0.3">
      <c r="A3" s="1">
        <v>1</v>
      </c>
      <c r="B3" s="1">
        <v>2</v>
      </c>
      <c r="C3" s="1">
        <v>4</v>
      </c>
      <c r="D3" s="9">
        <v>7</v>
      </c>
      <c r="E3" s="9">
        <v>8</v>
      </c>
      <c r="F3" s="10">
        <v>9</v>
      </c>
      <c r="G3" s="9">
        <v>10</v>
      </c>
      <c r="H3" s="10">
        <v>11</v>
      </c>
      <c r="I3" s="13">
        <v>7</v>
      </c>
      <c r="J3" s="13">
        <v>8</v>
      </c>
      <c r="K3" s="14">
        <v>9</v>
      </c>
      <c r="L3" s="13">
        <v>10</v>
      </c>
      <c r="M3" s="14">
        <v>11</v>
      </c>
    </row>
    <row r="4" spans="1:14" ht="18.75" x14ac:dyDescent="0.3">
      <c r="A4" s="38" t="s">
        <v>0</v>
      </c>
      <c r="B4" s="39"/>
      <c r="C4" s="40"/>
      <c r="D4" s="11"/>
      <c r="E4" s="11"/>
      <c r="F4" s="11"/>
      <c r="G4" s="11"/>
      <c r="H4" s="11"/>
      <c r="I4" s="15"/>
      <c r="J4" s="15"/>
      <c r="K4" s="15"/>
      <c r="L4" s="15"/>
      <c r="M4" s="15"/>
    </row>
    <row r="5" spans="1:14" ht="18.75" customHeight="1" x14ac:dyDescent="0.25">
      <c r="A5" s="41"/>
      <c r="B5" s="44" t="s">
        <v>40</v>
      </c>
      <c r="C5" s="47" t="s">
        <v>34</v>
      </c>
      <c r="D5" s="50" t="s">
        <v>33</v>
      </c>
      <c r="E5" s="51"/>
      <c r="F5" s="51"/>
      <c r="G5" s="51"/>
      <c r="H5" s="52"/>
      <c r="I5" s="53" t="s">
        <v>35</v>
      </c>
      <c r="J5" s="54"/>
      <c r="K5" s="54"/>
      <c r="L5" s="54"/>
      <c r="M5" s="55"/>
      <c r="N5" s="36" t="s">
        <v>158</v>
      </c>
    </row>
    <row r="6" spans="1:14" ht="18.75" customHeight="1" x14ac:dyDescent="0.25">
      <c r="A6" s="42"/>
      <c r="B6" s="45"/>
      <c r="C6" s="48"/>
      <c r="D6" s="56" t="s">
        <v>29</v>
      </c>
      <c r="E6" s="56" t="s">
        <v>30</v>
      </c>
      <c r="F6" s="56" t="s">
        <v>31</v>
      </c>
      <c r="G6" s="56" t="s">
        <v>87</v>
      </c>
      <c r="H6" s="65" t="s">
        <v>32</v>
      </c>
      <c r="I6" s="59" t="s">
        <v>36</v>
      </c>
      <c r="J6" s="59" t="s">
        <v>37</v>
      </c>
      <c r="K6" s="59" t="s">
        <v>38</v>
      </c>
      <c r="L6" s="59" t="s">
        <v>39</v>
      </c>
      <c r="M6" s="62" t="s">
        <v>32</v>
      </c>
      <c r="N6" s="36"/>
    </row>
    <row r="7" spans="1:14" ht="18.75" customHeight="1" x14ac:dyDescent="0.25">
      <c r="A7" s="42"/>
      <c r="B7" s="45"/>
      <c r="C7" s="48"/>
      <c r="D7" s="57"/>
      <c r="E7" s="57"/>
      <c r="F7" s="57"/>
      <c r="G7" s="57"/>
      <c r="H7" s="66"/>
      <c r="I7" s="60"/>
      <c r="J7" s="60"/>
      <c r="K7" s="60"/>
      <c r="L7" s="60"/>
      <c r="M7" s="63"/>
      <c r="N7" s="36"/>
    </row>
    <row r="8" spans="1:14" ht="66.75" customHeight="1" x14ac:dyDescent="0.25">
      <c r="A8" s="43"/>
      <c r="B8" s="46"/>
      <c r="C8" s="49"/>
      <c r="D8" s="58"/>
      <c r="E8" s="58"/>
      <c r="F8" s="58"/>
      <c r="G8" s="58"/>
      <c r="H8" s="67"/>
      <c r="I8" s="61"/>
      <c r="J8" s="61"/>
      <c r="K8" s="61"/>
      <c r="L8" s="61"/>
      <c r="M8" s="64"/>
      <c r="N8" s="36"/>
    </row>
    <row r="9" spans="1:14" ht="47.25" x14ac:dyDescent="0.25">
      <c r="A9" s="35">
        <v>1</v>
      </c>
      <c r="B9" s="16" t="s">
        <v>41</v>
      </c>
      <c r="C9" s="7" t="s">
        <v>1</v>
      </c>
      <c r="D9" s="26">
        <v>203.33799999999999</v>
      </c>
      <c r="E9" s="26">
        <v>8.6080000000000005</v>
      </c>
      <c r="F9" s="27">
        <v>113.907</v>
      </c>
      <c r="G9" s="26">
        <v>1.181</v>
      </c>
      <c r="H9" s="28">
        <f t="shared" ref="H9:H34" si="0">D9+E9+F9+G9</f>
        <v>327.03399999999999</v>
      </c>
      <c r="I9" s="29">
        <f>D9*6.34</f>
        <v>1289.16292</v>
      </c>
      <c r="J9" s="29">
        <f>E9*6.34</f>
        <v>54.574719999999999</v>
      </c>
      <c r="K9" s="30">
        <f>F9*3.55</f>
        <v>404.36984999999999</v>
      </c>
      <c r="L9" s="29">
        <f>G9*6.95</f>
        <v>8.2079500000000003</v>
      </c>
      <c r="M9" s="31">
        <f t="shared" ref="M9:M34" si="1">I9+J9+K9+L9</f>
        <v>1756.3154400000001</v>
      </c>
      <c r="N9" s="31">
        <f>(I9*4.74/4.85+J9*4.74/4.85+K9*3.27/3.55+L9*6.03/6.95)*1.082*1.075*0.9</f>
        <v>1772.1434610659026</v>
      </c>
    </row>
    <row r="10" spans="1:14" ht="47.25" x14ac:dyDescent="0.25">
      <c r="A10" s="17">
        <f>A9+1</f>
        <v>2</v>
      </c>
      <c r="B10" s="16" t="s">
        <v>42</v>
      </c>
      <c r="C10" s="6" t="s">
        <v>2</v>
      </c>
      <c r="D10" s="26">
        <v>233.08500000000001</v>
      </c>
      <c r="E10" s="26">
        <v>57.85</v>
      </c>
      <c r="F10" s="27"/>
      <c r="G10" s="26">
        <v>1.7310000000000001</v>
      </c>
      <c r="H10" s="28">
        <f t="shared" si="0"/>
        <v>292.666</v>
      </c>
      <c r="I10" s="29">
        <f t="shared" ref="I10:J36" si="2">D10*6.34</f>
        <v>1477.7589</v>
      </c>
      <c r="J10" s="29">
        <f t="shared" si="2"/>
        <v>366.76900000000001</v>
      </c>
      <c r="K10" s="30">
        <f t="shared" ref="K10:K65" si="3">F10*3.55</f>
        <v>0</v>
      </c>
      <c r="L10" s="29">
        <f t="shared" ref="L10:L65" si="4">G10*6.95</f>
        <v>12.03045</v>
      </c>
      <c r="M10" s="31">
        <f t="shared" si="1"/>
        <v>1856.55835</v>
      </c>
      <c r="N10" s="31">
        <f t="shared" ref="N10:N73" si="5">(I10*4.74/4.85+J10*4.74/4.85+K10*3.27/3.55+L10*6.03/6.95)*1.082*1.075*0.9</f>
        <v>1898.0491752539031</v>
      </c>
    </row>
    <row r="11" spans="1:14" ht="31.5" x14ac:dyDescent="0.25">
      <c r="A11" s="17">
        <f t="shared" ref="A11:A60" si="6">A10+1</f>
        <v>3</v>
      </c>
      <c r="B11" s="16" t="s">
        <v>43</v>
      </c>
      <c r="C11" s="6" t="s">
        <v>3</v>
      </c>
      <c r="D11" s="26">
        <v>251.91399999999999</v>
      </c>
      <c r="E11" s="32">
        <v>47.857999999999997</v>
      </c>
      <c r="F11" s="27"/>
      <c r="G11" s="26">
        <v>1.583</v>
      </c>
      <c r="H11" s="28">
        <f t="shared" si="0"/>
        <v>301.35500000000002</v>
      </c>
      <c r="I11" s="29">
        <f t="shared" si="2"/>
        <v>1597.1347599999999</v>
      </c>
      <c r="J11" s="29">
        <f t="shared" si="2"/>
        <v>303.41971999999998</v>
      </c>
      <c r="K11" s="30">
        <f t="shared" si="3"/>
        <v>0</v>
      </c>
      <c r="L11" s="29">
        <f t="shared" si="4"/>
        <v>11.001849999999999</v>
      </c>
      <c r="M11" s="31">
        <f t="shared" si="1"/>
        <v>1911.5563299999999</v>
      </c>
      <c r="N11" s="31">
        <f t="shared" si="5"/>
        <v>1954.4353032500453</v>
      </c>
    </row>
    <row r="12" spans="1:14" ht="47.25" x14ac:dyDescent="0.25">
      <c r="A12" s="17">
        <f t="shared" si="6"/>
        <v>4</v>
      </c>
      <c r="B12" s="16" t="s">
        <v>44</v>
      </c>
      <c r="C12" s="6" t="s">
        <v>4</v>
      </c>
      <c r="D12" s="26">
        <v>39.369</v>
      </c>
      <c r="E12" s="32">
        <v>3.8420000000000001</v>
      </c>
      <c r="F12" s="27"/>
      <c r="G12" s="26">
        <v>0.14399999999999999</v>
      </c>
      <c r="H12" s="28">
        <f t="shared" si="0"/>
        <v>43.354999999999997</v>
      </c>
      <c r="I12" s="29">
        <f t="shared" si="2"/>
        <v>249.59945999999999</v>
      </c>
      <c r="J12" s="29">
        <f t="shared" si="2"/>
        <v>24.358280000000001</v>
      </c>
      <c r="K12" s="30">
        <f t="shared" si="3"/>
        <v>0</v>
      </c>
      <c r="L12" s="29">
        <f t="shared" si="4"/>
        <v>1.0007999999999999</v>
      </c>
      <c r="M12" s="31">
        <f t="shared" si="1"/>
        <v>274.95854000000003</v>
      </c>
      <c r="N12" s="31">
        <f t="shared" si="5"/>
        <v>281.1930559257043</v>
      </c>
    </row>
    <row r="13" spans="1:14" ht="47.25" x14ac:dyDescent="0.25">
      <c r="A13" s="17">
        <f t="shared" si="6"/>
        <v>5</v>
      </c>
      <c r="B13" s="16" t="s">
        <v>45</v>
      </c>
      <c r="C13" s="6" t="s">
        <v>5</v>
      </c>
      <c r="D13" s="26">
        <v>371.88</v>
      </c>
      <c r="E13" s="32">
        <v>156.386</v>
      </c>
      <c r="F13" s="27">
        <v>83.863</v>
      </c>
      <c r="G13" s="26">
        <v>3.6360000000000001</v>
      </c>
      <c r="H13" s="28">
        <f t="shared" si="0"/>
        <v>615.76499999999987</v>
      </c>
      <c r="I13" s="29">
        <f t="shared" si="2"/>
        <v>2357.7192</v>
      </c>
      <c r="J13" s="29">
        <f t="shared" si="2"/>
        <v>991.48723999999993</v>
      </c>
      <c r="K13" s="30">
        <f t="shared" si="3"/>
        <v>297.71364999999997</v>
      </c>
      <c r="L13" s="29">
        <f t="shared" si="4"/>
        <v>25.270200000000003</v>
      </c>
      <c r="M13" s="31">
        <f t="shared" si="1"/>
        <v>3672.19029</v>
      </c>
      <c r="N13" s="31">
        <f t="shared" si="5"/>
        <v>3736.5750963712799</v>
      </c>
    </row>
    <row r="14" spans="1:14" ht="47.25" x14ac:dyDescent="0.25">
      <c r="A14" s="17">
        <f t="shared" si="6"/>
        <v>6</v>
      </c>
      <c r="B14" s="16" t="s">
        <v>46</v>
      </c>
      <c r="C14" s="6" t="s">
        <v>6</v>
      </c>
      <c r="D14" s="26">
        <v>329.43200000000002</v>
      </c>
      <c r="E14" s="32">
        <v>234.107</v>
      </c>
      <c r="F14" s="27">
        <v>105.276</v>
      </c>
      <c r="G14" s="26">
        <v>2.956</v>
      </c>
      <c r="H14" s="28">
        <f t="shared" si="0"/>
        <v>671.77099999999996</v>
      </c>
      <c r="I14" s="29">
        <f t="shared" si="2"/>
        <v>2088.59888</v>
      </c>
      <c r="J14" s="29">
        <f t="shared" si="2"/>
        <v>1484.23838</v>
      </c>
      <c r="K14" s="30">
        <f t="shared" si="3"/>
        <v>373.72979999999995</v>
      </c>
      <c r="L14" s="29">
        <f t="shared" si="4"/>
        <v>20.5442</v>
      </c>
      <c r="M14" s="31">
        <f t="shared" si="1"/>
        <v>3967.1112600000001</v>
      </c>
      <c r="N14" s="31">
        <f t="shared" si="5"/>
        <v>4034.3775560046306</v>
      </c>
    </row>
    <row r="15" spans="1:14" ht="47.25" x14ac:dyDescent="0.25">
      <c r="A15" s="17">
        <f t="shared" si="6"/>
        <v>7</v>
      </c>
      <c r="B15" s="16" t="s">
        <v>47</v>
      </c>
      <c r="C15" s="6" t="s">
        <v>7</v>
      </c>
      <c r="D15" s="26">
        <v>299.762</v>
      </c>
      <c r="E15" s="32">
        <v>118.381</v>
      </c>
      <c r="F15" s="27">
        <v>83.863</v>
      </c>
      <c r="G15" s="26">
        <v>3.863</v>
      </c>
      <c r="H15" s="28">
        <f t="shared" si="0"/>
        <v>505.86900000000003</v>
      </c>
      <c r="I15" s="29">
        <f t="shared" si="2"/>
        <v>1900.49108</v>
      </c>
      <c r="J15" s="29">
        <f t="shared" si="2"/>
        <v>750.53553999999997</v>
      </c>
      <c r="K15" s="30">
        <f t="shared" si="3"/>
        <v>297.71364999999997</v>
      </c>
      <c r="L15" s="29">
        <f t="shared" si="4"/>
        <v>26.847850000000001</v>
      </c>
      <c r="M15" s="31">
        <f t="shared" si="1"/>
        <v>2975.5881200000003</v>
      </c>
      <c r="N15" s="31">
        <f t="shared" si="5"/>
        <v>3023.7055814613659</v>
      </c>
    </row>
    <row r="16" spans="1:14" ht="47.25" x14ac:dyDescent="0.25">
      <c r="A16" s="17">
        <f t="shared" si="6"/>
        <v>8</v>
      </c>
      <c r="B16" s="16" t="s">
        <v>48</v>
      </c>
      <c r="C16" s="6" t="s">
        <v>8</v>
      </c>
      <c r="D16" s="26">
        <v>116.26600000000001</v>
      </c>
      <c r="E16" s="32">
        <v>39.936999999999998</v>
      </c>
      <c r="F16" s="27">
        <v>81.72</v>
      </c>
      <c r="G16" s="26">
        <v>1.2669999999999999</v>
      </c>
      <c r="H16" s="28">
        <f t="shared" si="0"/>
        <v>239.19</v>
      </c>
      <c r="I16" s="29">
        <f t="shared" si="2"/>
        <v>737.12644</v>
      </c>
      <c r="J16" s="29">
        <f t="shared" si="2"/>
        <v>253.20057999999997</v>
      </c>
      <c r="K16" s="30">
        <f t="shared" si="3"/>
        <v>290.10599999999999</v>
      </c>
      <c r="L16" s="29">
        <f t="shared" si="4"/>
        <v>8.80565</v>
      </c>
      <c r="M16" s="31">
        <f t="shared" si="1"/>
        <v>1289.23867</v>
      </c>
      <c r="N16" s="31">
        <f t="shared" si="5"/>
        <v>1300.9336833131251</v>
      </c>
    </row>
    <row r="17" spans="1:14" ht="47.25" x14ac:dyDescent="0.25">
      <c r="A17" s="17">
        <f t="shared" si="6"/>
        <v>9</v>
      </c>
      <c r="B17" s="16" t="s">
        <v>49</v>
      </c>
      <c r="C17" s="6" t="s">
        <v>9</v>
      </c>
      <c r="D17" s="26">
        <v>365.68700000000001</v>
      </c>
      <c r="E17" s="32">
        <v>117.833</v>
      </c>
      <c r="F17" s="27">
        <v>195.37</v>
      </c>
      <c r="G17" s="26">
        <v>2.359</v>
      </c>
      <c r="H17" s="28">
        <f t="shared" si="0"/>
        <v>681.24900000000002</v>
      </c>
      <c r="I17" s="29">
        <f t="shared" si="2"/>
        <v>2318.4555799999998</v>
      </c>
      <c r="J17" s="29">
        <f t="shared" si="2"/>
        <v>747.06121999999993</v>
      </c>
      <c r="K17" s="30">
        <f t="shared" si="3"/>
        <v>693.56349999999998</v>
      </c>
      <c r="L17" s="29">
        <f t="shared" si="4"/>
        <v>16.395050000000001</v>
      </c>
      <c r="M17" s="31">
        <f t="shared" si="1"/>
        <v>3775.4753499999997</v>
      </c>
      <c r="N17" s="31">
        <f t="shared" si="5"/>
        <v>3819.9786789760938</v>
      </c>
    </row>
    <row r="18" spans="1:14" ht="47.25" x14ac:dyDescent="0.25">
      <c r="A18" s="17">
        <f t="shared" si="6"/>
        <v>10</v>
      </c>
      <c r="B18" s="16" t="s">
        <v>50</v>
      </c>
      <c r="C18" s="6" t="s">
        <v>10</v>
      </c>
      <c r="D18" s="26">
        <v>299.95999999999998</v>
      </c>
      <c r="E18" s="32">
        <v>95.484999999999999</v>
      </c>
      <c r="F18" s="27">
        <v>51.128999999999998</v>
      </c>
      <c r="G18" s="26">
        <v>1.5660000000000001</v>
      </c>
      <c r="H18" s="28">
        <f t="shared" si="0"/>
        <v>448.14</v>
      </c>
      <c r="I18" s="29">
        <f t="shared" si="2"/>
        <v>1901.7463999999998</v>
      </c>
      <c r="J18" s="29">
        <f t="shared" si="2"/>
        <v>605.37490000000003</v>
      </c>
      <c r="K18" s="30">
        <f t="shared" si="3"/>
        <v>181.50794999999999</v>
      </c>
      <c r="L18" s="29">
        <f t="shared" si="4"/>
        <v>10.883700000000001</v>
      </c>
      <c r="M18" s="31">
        <f t="shared" si="1"/>
        <v>2699.5129499999998</v>
      </c>
      <c r="N18" s="31">
        <f t="shared" si="5"/>
        <v>2749.9241251707354</v>
      </c>
    </row>
    <row r="19" spans="1:14" ht="47.25" x14ac:dyDescent="0.25">
      <c r="A19" s="17">
        <f t="shared" si="6"/>
        <v>11</v>
      </c>
      <c r="B19" s="16" t="s">
        <v>51</v>
      </c>
      <c r="C19" s="6" t="s">
        <v>11</v>
      </c>
      <c r="D19" s="26">
        <v>256.30500000000001</v>
      </c>
      <c r="E19" s="26">
        <v>44.701000000000001</v>
      </c>
      <c r="F19" s="26">
        <v>181.898</v>
      </c>
      <c r="G19" s="26">
        <v>1.5760000000000001</v>
      </c>
      <c r="H19" s="28">
        <f t="shared" si="0"/>
        <v>484.48</v>
      </c>
      <c r="I19" s="29">
        <f t="shared" si="2"/>
        <v>1624.9737</v>
      </c>
      <c r="J19" s="29">
        <f t="shared" si="2"/>
        <v>283.40433999999999</v>
      </c>
      <c r="K19" s="30">
        <f t="shared" si="3"/>
        <v>645.73789999999997</v>
      </c>
      <c r="L19" s="29">
        <f t="shared" si="4"/>
        <v>10.953200000000001</v>
      </c>
      <c r="M19" s="31">
        <f t="shared" si="1"/>
        <v>2565.0691400000001</v>
      </c>
      <c r="N19" s="31">
        <f t="shared" si="5"/>
        <v>2585.0595612885941</v>
      </c>
    </row>
    <row r="20" spans="1:14" ht="47.25" x14ac:dyDescent="0.25">
      <c r="A20" s="17">
        <f t="shared" si="6"/>
        <v>12</v>
      </c>
      <c r="B20" s="16" t="s">
        <v>52</v>
      </c>
      <c r="C20" s="6" t="s">
        <v>12</v>
      </c>
      <c r="D20" s="26">
        <v>249.02600000000001</v>
      </c>
      <c r="E20" s="26">
        <v>91.113</v>
      </c>
      <c r="F20" s="26">
        <v>39.109000000000002</v>
      </c>
      <c r="G20" s="26">
        <v>1.2769999999999999</v>
      </c>
      <c r="H20" s="28">
        <f t="shared" si="0"/>
        <v>380.52499999999998</v>
      </c>
      <c r="I20" s="29">
        <f t="shared" si="2"/>
        <v>1578.82484</v>
      </c>
      <c r="J20" s="29">
        <f t="shared" si="2"/>
        <v>577.65642000000003</v>
      </c>
      <c r="K20" s="30">
        <f t="shared" si="3"/>
        <v>138.83695</v>
      </c>
      <c r="L20" s="29">
        <f t="shared" si="4"/>
        <v>8.8751499999999997</v>
      </c>
      <c r="M20" s="31">
        <f t="shared" si="1"/>
        <v>2304.1933599999998</v>
      </c>
      <c r="N20" s="31">
        <f t="shared" si="5"/>
        <v>2348.2164261038502</v>
      </c>
    </row>
    <row r="21" spans="1:14" ht="47.25" x14ac:dyDescent="0.25">
      <c r="A21" s="17">
        <f t="shared" si="6"/>
        <v>13</v>
      </c>
      <c r="B21" s="16" t="s">
        <v>53</v>
      </c>
      <c r="C21" s="6" t="s">
        <v>13</v>
      </c>
      <c r="D21" s="26">
        <v>388.09800000000001</v>
      </c>
      <c r="E21" s="26">
        <v>162.48400000000001</v>
      </c>
      <c r="F21" s="26">
        <v>47.534999999999997</v>
      </c>
      <c r="G21" s="26">
        <v>2.081</v>
      </c>
      <c r="H21" s="28">
        <f t="shared" si="0"/>
        <v>600.19799999999998</v>
      </c>
      <c r="I21" s="29">
        <f t="shared" si="2"/>
        <v>2460.5413199999998</v>
      </c>
      <c r="J21" s="29">
        <f t="shared" si="2"/>
        <v>1030.1485600000001</v>
      </c>
      <c r="K21" s="30">
        <f t="shared" si="3"/>
        <v>168.74924999999999</v>
      </c>
      <c r="L21" s="29">
        <f t="shared" si="4"/>
        <v>14.462949999999999</v>
      </c>
      <c r="M21" s="31">
        <f t="shared" si="1"/>
        <v>3673.9020799999998</v>
      </c>
      <c r="N21" s="31">
        <f t="shared" si="5"/>
        <v>3747.1537066095425</v>
      </c>
    </row>
    <row r="22" spans="1:14" ht="47.25" x14ac:dyDescent="0.25">
      <c r="A22" s="17">
        <f t="shared" si="6"/>
        <v>14</v>
      </c>
      <c r="B22" s="16" t="s">
        <v>54</v>
      </c>
      <c r="C22" s="6" t="s">
        <v>14</v>
      </c>
      <c r="D22" s="26">
        <v>395.33300000000003</v>
      </c>
      <c r="E22" s="26">
        <v>154.78299999999999</v>
      </c>
      <c r="F22" s="26">
        <v>47.534999999999997</v>
      </c>
      <c r="G22" s="26">
        <v>2.0910000000000002</v>
      </c>
      <c r="H22" s="28">
        <f t="shared" si="0"/>
        <v>599.74199999999996</v>
      </c>
      <c r="I22" s="29">
        <f t="shared" si="2"/>
        <v>2506.41122</v>
      </c>
      <c r="J22" s="29">
        <f t="shared" si="2"/>
        <v>981.32421999999985</v>
      </c>
      <c r="K22" s="30">
        <f t="shared" si="3"/>
        <v>168.74924999999999</v>
      </c>
      <c r="L22" s="29">
        <f t="shared" si="4"/>
        <v>14.532450000000003</v>
      </c>
      <c r="M22" s="31">
        <f t="shared" si="1"/>
        <v>3671.0171399999999</v>
      </c>
      <c r="N22" s="31">
        <f t="shared" si="5"/>
        <v>3744.1941657959856</v>
      </c>
    </row>
    <row r="23" spans="1:14" ht="31.5" x14ac:dyDescent="0.25">
      <c r="A23" s="17">
        <f t="shared" si="6"/>
        <v>15</v>
      </c>
      <c r="B23" s="16" t="s">
        <v>148</v>
      </c>
      <c r="C23" s="6" t="s">
        <v>15</v>
      </c>
      <c r="D23" s="26">
        <v>820.88</v>
      </c>
      <c r="E23" s="26">
        <v>710.072</v>
      </c>
      <c r="F23" s="26">
        <v>300.15199999999999</v>
      </c>
      <c r="G23" s="26">
        <v>17.974</v>
      </c>
      <c r="H23" s="28">
        <f t="shared" si="0"/>
        <v>1849.078</v>
      </c>
      <c r="I23" s="29">
        <f t="shared" si="2"/>
        <v>5204.3791999999994</v>
      </c>
      <c r="J23" s="29">
        <f t="shared" si="2"/>
        <v>4501.8564799999995</v>
      </c>
      <c r="K23" s="30">
        <f t="shared" si="3"/>
        <v>1065.5395999999998</v>
      </c>
      <c r="L23" s="29">
        <f t="shared" si="4"/>
        <v>124.91930000000001</v>
      </c>
      <c r="M23" s="31">
        <f t="shared" si="1"/>
        <v>10896.694579999998</v>
      </c>
      <c r="N23" s="31">
        <f t="shared" si="5"/>
        <v>11071.300278485362</v>
      </c>
    </row>
    <row r="24" spans="1:14" ht="31.5" x14ac:dyDescent="0.25">
      <c r="A24" s="17">
        <f t="shared" si="6"/>
        <v>16</v>
      </c>
      <c r="B24" s="16" t="s">
        <v>149</v>
      </c>
      <c r="C24" s="6" t="s">
        <v>16</v>
      </c>
      <c r="D24" s="26">
        <v>109.89</v>
      </c>
      <c r="E24" s="26">
        <v>51.618000000000002</v>
      </c>
      <c r="F24" s="26"/>
      <c r="G24" s="26">
        <v>0.76200000000000001</v>
      </c>
      <c r="H24" s="28">
        <f t="shared" si="0"/>
        <v>162.27000000000001</v>
      </c>
      <c r="I24" s="29">
        <f t="shared" si="2"/>
        <v>696.70259999999996</v>
      </c>
      <c r="J24" s="29">
        <f t="shared" si="2"/>
        <v>327.25812000000002</v>
      </c>
      <c r="K24" s="30">
        <f t="shared" si="3"/>
        <v>0</v>
      </c>
      <c r="L24" s="29">
        <f t="shared" si="4"/>
        <v>5.2959000000000005</v>
      </c>
      <c r="M24" s="31">
        <f t="shared" si="1"/>
        <v>1029.2566200000001</v>
      </c>
      <c r="N24" s="31">
        <f t="shared" si="5"/>
        <v>1052.416440128407</v>
      </c>
    </row>
    <row r="25" spans="1:14" ht="31.5" x14ac:dyDescent="0.25">
      <c r="A25" s="17">
        <f t="shared" si="6"/>
        <v>17</v>
      </c>
      <c r="B25" s="16" t="s">
        <v>150</v>
      </c>
      <c r="C25" s="6" t="s">
        <v>17</v>
      </c>
      <c r="D25" s="26">
        <v>146.29900000000001</v>
      </c>
      <c r="E25" s="26">
        <v>84.156000000000006</v>
      </c>
      <c r="F25" s="26">
        <v>81.483000000000004</v>
      </c>
      <c r="G25" s="26">
        <v>2.9460000000000002</v>
      </c>
      <c r="H25" s="28">
        <f t="shared" si="0"/>
        <v>314.88400000000001</v>
      </c>
      <c r="I25" s="29">
        <f t="shared" si="2"/>
        <v>927.53566000000001</v>
      </c>
      <c r="J25" s="29">
        <f t="shared" si="2"/>
        <v>533.54903999999999</v>
      </c>
      <c r="K25" s="30">
        <f t="shared" si="3"/>
        <v>289.26465000000002</v>
      </c>
      <c r="L25" s="29">
        <f t="shared" si="4"/>
        <v>20.474700000000002</v>
      </c>
      <c r="M25" s="31">
        <f t="shared" si="1"/>
        <v>1770.8240499999999</v>
      </c>
      <c r="N25" s="31">
        <f t="shared" si="5"/>
        <v>1792.3495228798317</v>
      </c>
    </row>
    <row r="26" spans="1:14" ht="47.25" x14ac:dyDescent="0.25">
      <c r="A26" s="17">
        <f t="shared" si="6"/>
        <v>18</v>
      </c>
      <c r="B26" s="16" t="s">
        <v>55</v>
      </c>
      <c r="C26" s="7" t="s">
        <v>18</v>
      </c>
      <c r="D26" s="26">
        <v>212.339</v>
      </c>
      <c r="E26" s="26">
        <v>114.511</v>
      </c>
      <c r="F26" s="26">
        <v>93.39</v>
      </c>
      <c r="G26" s="26">
        <v>1.452</v>
      </c>
      <c r="H26" s="28">
        <f t="shared" si="0"/>
        <v>421.69200000000001</v>
      </c>
      <c r="I26" s="29">
        <f t="shared" si="2"/>
        <v>1346.2292600000001</v>
      </c>
      <c r="J26" s="29">
        <f t="shared" si="2"/>
        <v>725.99973999999997</v>
      </c>
      <c r="K26" s="30">
        <f t="shared" si="3"/>
        <v>331.53449999999998</v>
      </c>
      <c r="L26" s="29">
        <f t="shared" si="4"/>
        <v>10.0914</v>
      </c>
      <c r="M26" s="31">
        <f t="shared" si="1"/>
        <v>2413.8548999999998</v>
      </c>
      <c r="N26" s="31">
        <f t="shared" si="5"/>
        <v>2448.9352855944103</v>
      </c>
    </row>
    <row r="27" spans="1:14" ht="31.5" x14ac:dyDescent="0.25">
      <c r="A27" s="17">
        <f t="shared" si="6"/>
        <v>19</v>
      </c>
      <c r="B27" s="16" t="s">
        <v>56</v>
      </c>
      <c r="C27" s="6" t="s">
        <v>19</v>
      </c>
      <c r="D27" s="26">
        <v>524.59799999999996</v>
      </c>
      <c r="E27" s="26">
        <v>187.898</v>
      </c>
      <c r="F27" s="26">
        <v>54.94</v>
      </c>
      <c r="G27" s="26">
        <v>2.73</v>
      </c>
      <c r="H27" s="28">
        <f t="shared" si="0"/>
        <v>770.16599999999994</v>
      </c>
      <c r="I27" s="29">
        <f t="shared" si="2"/>
        <v>3325.9513199999997</v>
      </c>
      <c r="J27" s="29">
        <f t="shared" si="2"/>
        <v>1191.27332</v>
      </c>
      <c r="K27" s="30">
        <f t="shared" si="3"/>
        <v>195.03699999999998</v>
      </c>
      <c r="L27" s="29">
        <f t="shared" si="4"/>
        <v>18.973500000000001</v>
      </c>
      <c r="M27" s="31">
        <f t="shared" si="1"/>
        <v>4731.2351399999998</v>
      </c>
      <c r="N27" s="31">
        <f t="shared" si="5"/>
        <v>4826.8387535534712</v>
      </c>
    </row>
    <row r="28" spans="1:14" ht="31.5" x14ac:dyDescent="0.25">
      <c r="A28" s="17">
        <f t="shared" si="6"/>
        <v>20</v>
      </c>
      <c r="B28" s="16" t="s">
        <v>151</v>
      </c>
      <c r="C28" s="6" t="s">
        <v>20</v>
      </c>
      <c r="D28" s="26">
        <v>65.796999999999997</v>
      </c>
      <c r="E28" s="26">
        <v>43.890999999999998</v>
      </c>
      <c r="F28" s="26">
        <v>43.692999999999998</v>
      </c>
      <c r="G28" s="26">
        <v>2.06</v>
      </c>
      <c r="H28" s="28">
        <f t="shared" si="0"/>
        <v>155.44099999999997</v>
      </c>
      <c r="I28" s="29">
        <f t="shared" si="2"/>
        <v>417.15297999999996</v>
      </c>
      <c r="J28" s="29">
        <f t="shared" si="2"/>
        <v>278.26893999999999</v>
      </c>
      <c r="K28" s="30">
        <f t="shared" si="3"/>
        <v>155.11014999999998</v>
      </c>
      <c r="L28" s="29">
        <f t="shared" si="4"/>
        <v>14.317</v>
      </c>
      <c r="M28" s="31">
        <f t="shared" si="1"/>
        <v>864.84906999999998</v>
      </c>
      <c r="N28" s="31">
        <f t="shared" si="5"/>
        <v>874.05213434762675</v>
      </c>
    </row>
    <row r="29" spans="1:14" ht="31.5" x14ac:dyDescent="0.25">
      <c r="A29" s="17">
        <f t="shared" si="6"/>
        <v>21</v>
      </c>
      <c r="B29" s="16" t="s">
        <v>152</v>
      </c>
      <c r="C29" s="6" t="s">
        <v>21</v>
      </c>
      <c r="D29" s="26">
        <v>14.26</v>
      </c>
      <c r="E29" s="26">
        <v>219.73699999999999</v>
      </c>
      <c r="F29" s="26">
        <v>81.483000000000004</v>
      </c>
      <c r="G29" s="26">
        <v>2.524</v>
      </c>
      <c r="H29" s="28">
        <f t="shared" si="0"/>
        <v>318.00400000000002</v>
      </c>
      <c r="I29" s="29">
        <f t="shared" si="2"/>
        <v>90.4084</v>
      </c>
      <c r="J29" s="29">
        <f t="shared" si="2"/>
        <v>1393.13258</v>
      </c>
      <c r="K29" s="30">
        <f t="shared" si="3"/>
        <v>289.26465000000002</v>
      </c>
      <c r="L29" s="29">
        <f t="shared" si="4"/>
        <v>17.541800000000002</v>
      </c>
      <c r="M29" s="31">
        <f t="shared" si="1"/>
        <v>1790.34743</v>
      </c>
      <c r="N29" s="31">
        <f t="shared" si="5"/>
        <v>1812.660532017765</v>
      </c>
    </row>
    <row r="30" spans="1:14" ht="31.5" x14ac:dyDescent="0.25">
      <c r="A30" s="17">
        <f t="shared" si="6"/>
        <v>22</v>
      </c>
      <c r="B30" s="16" t="s">
        <v>153</v>
      </c>
      <c r="C30" s="6" t="s">
        <v>22</v>
      </c>
      <c r="D30" s="26">
        <v>65.462000000000003</v>
      </c>
      <c r="E30" s="26">
        <v>43.148000000000003</v>
      </c>
      <c r="F30" s="26"/>
      <c r="G30" s="26">
        <v>0.7</v>
      </c>
      <c r="H30" s="28">
        <f t="shared" si="0"/>
        <v>109.31000000000002</v>
      </c>
      <c r="I30" s="29">
        <f t="shared" si="2"/>
        <v>415.02908000000002</v>
      </c>
      <c r="J30" s="29">
        <f t="shared" si="2"/>
        <v>273.55832000000004</v>
      </c>
      <c r="K30" s="30">
        <f t="shared" si="3"/>
        <v>0</v>
      </c>
      <c r="L30" s="29">
        <f t="shared" si="4"/>
        <v>4.8650000000000002</v>
      </c>
      <c r="M30" s="31">
        <f t="shared" si="1"/>
        <v>693.45240000000013</v>
      </c>
      <c r="N30" s="31">
        <f t="shared" si="5"/>
        <v>708.90719213633224</v>
      </c>
    </row>
    <row r="31" spans="1:14" ht="31.5" x14ac:dyDescent="0.25">
      <c r="A31" s="17">
        <f t="shared" si="6"/>
        <v>23</v>
      </c>
      <c r="B31" s="16" t="s">
        <v>154</v>
      </c>
      <c r="C31" s="6" t="s">
        <v>23</v>
      </c>
      <c r="D31" s="26">
        <v>260.59399999999999</v>
      </c>
      <c r="E31" s="26">
        <v>26.931999999999999</v>
      </c>
      <c r="F31" s="26"/>
      <c r="G31" s="26">
        <v>1.3080000000000001</v>
      </c>
      <c r="H31" s="28">
        <f t="shared" si="0"/>
        <v>288.834</v>
      </c>
      <c r="I31" s="29">
        <f t="shared" si="2"/>
        <v>1652.1659599999998</v>
      </c>
      <c r="J31" s="29">
        <f t="shared" si="2"/>
        <v>170.74887999999999</v>
      </c>
      <c r="K31" s="30">
        <f t="shared" si="3"/>
        <v>0</v>
      </c>
      <c r="L31" s="29">
        <f t="shared" si="4"/>
        <v>9.0906000000000002</v>
      </c>
      <c r="M31" s="31">
        <f t="shared" si="1"/>
        <v>1832.0054399999999</v>
      </c>
      <c r="N31" s="31">
        <f t="shared" si="5"/>
        <v>1873.2668673305209</v>
      </c>
    </row>
    <row r="32" spans="1:14" ht="31.5" x14ac:dyDescent="0.25">
      <c r="A32" s="17">
        <f t="shared" si="6"/>
        <v>24</v>
      </c>
      <c r="B32" s="16" t="s">
        <v>155</v>
      </c>
      <c r="C32" s="6" t="s">
        <v>24</v>
      </c>
      <c r="D32" s="26">
        <v>85.238</v>
      </c>
      <c r="E32" s="26">
        <v>41.908999999999999</v>
      </c>
      <c r="F32" s="26">
        <v>40.375999999999998</v>
      </c>
      <c r="G32" s="26">
        <v>0.91700000000000004</v>
      </c>
      <c r="H32" s="28">
        <f t="shared" si="0"/>
        <v>168.44</v>
      </c>
      <c r="I32" s="29">
        <f t="shared" si="2"/>
        <v>540.40891999999997</v>
      </c>
      <c r="J32" s="29">
        <f t="shared" si="2"/>
        <v>265.70305999999999</v>
      </c>
      <c r="K32" s="30">
        <f t="shared" si="3"/>
        <v>143.33479999999997</v>
      </c>
      <c r="L32" s="29">
        <f t="shared" si="4"/>
        <v>6.3731500000000008</v>
      </c>
      <c r="M32" s="31">
        <f t="shared" si="1"/>
        <v>955.81992999999989</v>
      </c>
      <c r="N32" s="31">
        <f t="shared" si="5"/>
        <v>968.72860756692467</v>
      </c>
    </row>
    <row r="33" spans="1:14" ht="31.5" x14ac:dyDescent="0.25">
      <c r="A33" s="17">
        <f t="shared" si="6"/>
        <v>25</v>
      </c>
      <c r="B33" s="16" t="s">
        <v>156</v>
      </c>
      <c r="C33" s="6" t="s">
        <v>25</v>
      </c>
      <c r="D33" s="26">
        <v>25.456</v>
      </c>
      <c r="E33" s="26">
        <v>155.26400000000001</v>
      </c>
      <c r="F33" s="26"/>
      <c r="G33" s="26">
        <v>0.64900000000000002</v>
      </c>
      <c r="H33" s="28">
        <f t="shared" si="0"/>
        <v>181.369</v>
      </c>
      <c r="I33" s="29">
        <f t="shared" si="2"/>
        <v>161.39104</v>
      </c>
      <c r="J33" s="29">
        <f t="shared" si="2"/>
        <v>984.37376000000006</v>
      </c>
      <c r="K33" s="30">
        <f t="shared" si="3"/>
        <v>0</v>
      </c>
      <c r="L33" s="29">
        <f t="shared" si="4"/>
        <v>4.5105500000000003</v>
      </c>
      <c r="M33" s="31">
        <f t="shared" si="1"/>
        <v>1150.2753500000001</v>
      </c>
      <c r="N33" s="31">
        <f t="shared" si="5"/>
        <v>1176.3199597373307</v>
      </c>
    </row>
    <row r="34" spans="1:14" ht="31.5" x14ac:dyDescent="0.25">
      <c r="A34" s="17">
        <f t="shared" si="6"/>
        <v>26</v>
      </c>
      <c r="B34" s="16" t="s">
        <v>157</v>
      </c>
      <c r="C34" s="6" t="s">
        <v>26</v>
      </c>
      <c r="D34" s="26">
        <v>259.33</v>
      </c>
      <c r="E34" s="26">
        <v>224.82599999999999</v>
      </c>
      <c r="F34" s="26">
        <v>51.253</v>
      </c>
      <c r="G34" s="26">
        <v>3.4510000000000001</v>
      </c>
      <c r="H34" s="28">
        <f t="shared" si="0"/>
        <v>538.86</v>
      </c>
      <c r="I34" s="29">
        <f t="shared" si="2"/>
        <v>1644.1521999999998</v>
      </c>
      <c r="J34" s="29">
        <f t="shared" si="2"/>
        <v>1425.3968399999999</v>
      </c>
      <c r="K34" s="30">
        <f t="shared" si="3"/>
        <v>181.94815</v>
      </c>
      <c r="L34" s="29">
        <f t="shared" si="4"/>
        <v>23.984450000000002</v>
      </c>
      <c r="M34" s="31">
        <f t="shared" si="1"/>
        <v>3275.48164</v>
      </c>
      <c r="N34" s="31">
        <f t="shared" si="5"/>
        <v>3337.6630167074863</v>
      </c>
    </row>
    <row r="35" spans="1:14" ht="47.25" x14ac:dyDescent="0.25">
      <c r="A35" s="17">
        <f t="shared" si="6"/>
        <v>27</v>
      </c>
      <c r="B35" s="16" t="s">
        <v>57</v>
      </c>
      <c r="C35" s="6" t="s">
        <v>27</v>
      </c>
      <c r="D35" s="26">
        <v>604.71400000000006</v>
      </c>
      <c r="E35" s="32">
        <v>276.66300000000001</v>
      </c>
      <c r="F35" s="26"/>
      <c r="G35" s="26">
        <v>3.5350000000000001</v>
      </c>
      <c r="H35" s="28">
        <f>D35+E35+F35+G35</f>
        <v>884.91200000000003</v>
      </c>
      <c r="I35" s="29">
        <f t="shared" si="2"/>
        <v>3833.8867600000003</v>
      </c>
      <c r="J35" s="29">
        <f t="shared" si="2"/>
        <v>1754.04342</v>
      </c>
      <c r="K35" s="30">
        <f t="shared" si="3"/>
        <v>0</v>
      </c>
      <c r="L35" s="29">
        <f t="shared" si="4"/>
        <v>24.568250000000003</v>
      </c>
      <c r="M35" s="31">
        <f>I35+J35+K35+L35</f>
        <v>5612.4984300000006</v>
      </c>
      <c r="N35" s="31">
        <f t="shared" si="5"/>
        <v>5739.2830095742502</v>
      </c>
    </row>
    <row r="36" spans="1:14" ht="47.25" x14ac:dyDescent="0.25">
      <c r="A36" s="17">
        <f t="shared" si="6"/>
        <v>28</v>
      </c>
      <c r="B36" s="16" t="s">
        <v>58</v>
      </c>
      <c r="C36" s="6" t="s">
        <v>28</v>
      </c>
      <c r="D36" s="26">
        <v>227.13900000000001</v>
      </c>
      <c r="E36" s="32">
        <v>39.915999999999997</v>
      </c>
      <c r="F36" s="26">
        <v>44.033000000000001</v>
      </c>
      <c r="G36" s="26">
        <v>2.39</v>
      </c>
      <c r="H36" s="28">
        <f>D36+E36+F36+G36</f>
        <v>313.47800000000001</v>
      </c>
      <c r="I36" s="29">
        <f t="shared" si="2"/>
        <v>1440.0612599999999</v>
      </c>
      <c r="J36" s="29">
        <f t="shared" si="2"/>
        <v>253.06743999999998</v>
      </c>
      <c r="K36" s="30">
        <f t="shared" si="3"/>
        <v>156.31715</v>
      </c>
      <c r="L36" s="29">
        <f t="shared" si="4"/>
        <v>16.610500000000002</v>
      </c>
      <c r="M36" s="31">
        <f>I36+J36+K36+L36</f>
        <v>1866.0563500000001</v>
      </c>
      <c r="N36" s="31">
        <f t="shared" si="5"/>
        <v>1898.0452771425419</v>
      </c>
    </row>
    <row r="37" spans="1:14" ht="47.25" x14ac:dyDescent="0.25">
      <c r="A37" s="17">
        <f t="shared" si="6"/>
        <v>29</v>
      </c>
      <c r="B37" s="17" t="s">
        <v>60</v>
      </c>
      <c r="C37" s="6" t="s">
        <v>59</v>
      </c>
      <c r="D37" s="26">
        <v>298.01499999999999</v>
      </c>
      <c r="E37" s="32">
        <v>128.971</v>
      </c>
      <c r="F37" s="26">
        <v>95.893000000000001</v>
      </c>
      <c r="G37" s="26">
        <v>1.617</v>
      </c>
      <c r="H37" s="28">
        <f>D37+E37+F37+G37</f>
        <v>524.49599999999998</v>
      </c>
      <c r="I37" s="29">
        <f t="shared" ref="I37:J52" si="7">D37*6.34</f>
        <v>1889.4150999999999</v>
      </c>
      <c r="J37" s="29">
        <f t="shared" si="7"/>
        <v>817.67614000000003</v>
      </c>
      <c r="K37" s="30">
        <f t="shared" si="3"/>
        <v>340.42014999999998</v>
      </c>
      <c r="L37" s="29">
        <f t="shared" si="4"/>
        <v>11.238150000000001</v>
      </c>
      <c r="M37" s="31">
        <f>I37+J37+K37+L37</f>
        <v>3058.7495399999998</v>
      </c>
      <c r="N37" s="31">
        <f t="shared" si="5"/>
        <v>3108.0676810291225</v>
      </c>
    </row>
    <row r="38" spans="1:14" ht="47.25" x14ac:dyDescent="0.25">
      <c r="A38" s="17">
        <f t="shared" si="6"/>
        <v>30</v>
      </c>
      <c r="B38" s="17" t="s">
        <v>61</v>
      </c>
      <c r="C38" s="6" t="s">
        <v>62</v>
      </c>
      <c r="D38" s="23">
        <v>99.004999999999995</v>
      </c>
      <c r="E38" s="23">
        <v>22.85</v>
      </c>
      <c r="F38" s="23"/>
      <c r="G38" s="23">
        <v>0.876</v>
      </c>
      <c r="H38" s="28">
        <f t="shared" ref="H38:H79" si="8">D38+E38+F38+G38</f>
        <v>122.73099999999999</v>
      </c>
      <c r="I38" s="29">
        <f t="shared" si="7"/>
        <v>627.69169999999997</v>
      </c>
      <c r="J38" s="29">
        <f t="shared" si="7"/>
        <v>144.869</v>
      </c>
      <c r="K38" s="30">
        <f t="shared" si="3"/>
        <v>0</v>
      </c>
      <c r="L38" s="29">
        <f t="shared" si="4"/>
        <v>6.0882000000000005</v>
      </c>
      <c r="M38" s="31">
        <f t="shared" ref="M38:M71" si="9">I38+J38+K38+L38</f>
        <v>778.64890000000003</v>
      </c>
      <c r="N38" s="31">
        <f t="shared" si="5"/>
        <v>795.93061806267247</v>
      </c>
    </row>
    <row r="39" spans="1:14" ht="63" x14ac:dyDescent="0.25">
      <c r="A39" s="17">
        <f t="shared" si="6"/>
        <v>31</v>
      </c>
      <c r="B39" s="17" t="s">
        <v>64</v>
      </c>
      <c r="C39" s="6" t="s">
        <v>63</v>
      </c>
      <c r="D39" s="23">
        <v>272.62299999999999</v>
      </c>
      <c r="E39" s="24">
        <v>43.725999999999999</v>
      </c>
      <c r="F39" s="23"/>
      <c r="G39" s="23">
        <v>1.2569999999999999</v>
      </c>
      <c r="H39" s="28">
        <f t="shared" si="8"/>
        <v>317.60599999999999</v>
      </c>
      <c r="I39" s="29">
        <f t="shared" si="7"/>
        <v>1728.4298199999998</v>
      </c>
      <c r="J39" s="29">
        <f t="shared" si="7"/>
        <v>277.22283999999996</v>
      </c>
      <c r="K39" s="30">
        <f t="shared" si="3"/>
        <v>0</v>
      </c>
      <c r="L39" s="29">
        <f t="shared" si="4"/>
        <v>8.7361500000000003</v>
      </c>
      <c r="M39" s="31">
        <f t="shared" si="9"/>
        <v>2014.3888099999997</v>
      </c>
      <c r="N39" s="31">
        <f t="shared" si="5"/>
        <v>2059.902599954843</v>
      </c>
    </row>
    <row r="40" spans="1:14" ht="30" customHeight="1" x14ac:dyDescent="0.25">
      <c r="A40" s="17">
        <f t="shared" si="6"/>
        <v>32</v>
      </c>
      <c r="B40" s="17" t="s">
        <v>66</v>
      </c>
      <c r="C40" s="6" t="s">
        <v>65</v>
      </c>
      <c r="D40" s="23">
        <v>343.048</v>
      </c>
      <c r="E40" s="24">
        <v>44.018999999999998</v>
      </c>
      <c r="F40" s="23"/>
      <c r="G40" s="23">
        <v>0.7</v>
      </c>
      <c r="H40" s="28">
        <f t="shared" si="8"/>
        <v>387.767</v>
      </c>
      <c r="I40" s="29">
        <f t="shared" si="7"/>
        <v>2174.9243200000001</v>
      </c>
      <c r="J40" s="29">
        <f t="shared" si="7"/>
        <v>279.08045999999996</v>
      </c>
      <c r="K40" s="30">
        <f t="shared" si="3"/>
        <v>0</v>
      </c>
      <c r="L40" s="29">
        <f t="shared" si="4"/>
        <v>4.8650000000000002</v>
      </c>
      <c r="M40" s="31">
        <f t="shared" si="9"/>
        <v>2458.86978</v>
      </c>
      <c r="N40" s="31">
        <f t="shared" si="5"/>
        <v>2515.0922090813842</v>
      </c>
    </row>
    <row r="41" spans="1:14" ht="47.25" x14ac:dyDescent="0.25">
      <c r="A41" s="17">
        <f t="shared" si="6"/>
        <v>33</v>
      </c>
      <c r="B41" s="17" t="s">
        <v>68</v>
      </c>
      <c r="C41" s="6" t="s">
        <v>67</v>
      </c>
      <c r="D41" s="23">
        <v>339.17099999999999</v>
      </c>
      <c r="E41" s="24">
        <v>124.227</v>
      </c>
      <c r="F41" s="23">
        <v>92.906000000000006</v>
      </c>
      <c r="G41" s="23">
        <v>2.0089999999999999</v>
      </c>
      <c r="H41" s="28">
        <f t="shared" si="8"/>
        <v>558.3130000000001</v>
      </c>
      <c r="I41" s="29">
        <f t="shared" si="7"/>
        <v>2150.3441399999997</v>
      </c>
      <c r="J41" s="29">
        <f t="shared" si="7"/>
        <v>787.59918000000005</v>
      </c>
      <c r="K41" s="30">
        <f t="shared" si="3"/>
        <v>329.81630000000001</v>
      </c>
      <c r="L41" s="29">
        <f t="shared" si="4"/>
        <v>13.96255</v>
      </c>
      <c r="M41" s="31">
        <f t="shared" si="9"/>
        <v>3281.72217</v>
      </c>
      <c r="N41" s="31">
        <f t="shared" si="5"/>
        <v>3336.5001944831556</v>
      </c>
    </row>
    <row r="42" spans="1:14" ht="30" customHeight="1" x14ac:dyDescent="0.25">
      <c r="A42" s="17">
        <f t="shared" si="6"/>
        <v>34</v>
      </c>
      <c r="B42" s="17" t="s">
        <v>69</v>
      </c>
      <c r="C42" s="6" t="s">
        <v>70</v>
      </c>
      <c r="D42" s="23">
        <v>661.89099999999996</v>
      </c>
      <c r="E42" s="24">
        <v>244.25700000000001</v>
      </c>
      <c r="F42" s="23">
        <v>83.863</v>
      </c>
      <c r="G42" s="23">
        <v>3.121</v>
      </c>
      <c r="H42" s="28">
        <f t="shared" si="8"/>
        <v>993.13199999999995</v>
      </c>
      <c r="I42" s="29">
        <f t="shared" si="7"/>
        <v>4196.3889399999998</v>
      </c>
      <c r="J42" s="29">
        <f t="shared" si="7"/>
        <v>1548.5893799999999</v>
      </c>
      <c r="K42" s="30">
        <f t="shared" si="3"/>
        <v>297.71364999999997</v>
      </c>
      <c r="L42" s="29">
        <f t="shared" si="4"/>
        <v>21.690950000000001</v>
      </c>
      <c r="M42" s="31">
        <f t="shared" si="9"/>
        <v>6064.38292</v>
      </c>
      <c r="N42" s="31">
        <f t="shared" si="5"/>
        <v>6184.4200866285819</v>
      </c>
    </row>
    <row r="43" spans="1:14" ht="30" customHeight="1" x14ac:dyDescent="0.25">
      <c r="A43" s="17">
        <f t="shared" si="6"/>
        <v>35</v>
      </c>
      <c r="B43" s="17" t="s">
        <v>72</v>
      </c>
      <c r="C43" s="6" t="s">
        <v>71</v>
      </c>
      <c r="D43" s="23">
        <v>324.024</v>
      </c>
      <c r="E43" s="24">
        <v>127.304</v>
      </c>
      <c r="F43" s="23">
        <v>95.820999999999998</v>
      </c>
      <c r="G43" s="23">
        <v>1.885</v>
      </c>
      <c r="H43" s="28">
        <f t="shared" si="8"/>
        <v>549.03399999999999</v>
      </c>
      <c r="I43" s="29">
        <f t="shared" si="7"/>
        <v>2054.3121599999999</v>
      </c>
      <c r="J43" s="29">
        <f t="shared" si="7"/>
        <v>807.10735999999997</v>
      </c>
      <c r="K43" s="30">
        <f t="shared" si="3"/>
        <v>340.16454999999996</v>
      </c>
      <c r="L43" s="29">
        <f t="shared" si="4"/>
        <v>13.10075</v>
      </c>
      <c r="M43" s="31">
        <f t="shared" si="9"/>
        <v>3214.6848199999999</v>
      </c>
      <c r="N43" s="31">
        <f t="shared" si="5"/>
        <v>3267.4050241663317</v>
      </c>
    </row>
    <row r="44" spans="1:14" ht="47.25" x14ac:dyDescent="0.25">
      <c r="A44" s="17">
        <f t="shared" si="6"/>
        <v>36</v>
      </c>
      <c r="B44" s="17" t="s">
        <v>73</v>
      </c>
      <c r="C44" s="6" t="s">
        <v>74</v>
      </c>
      <c r="D44" s="23">
        <v>608.48400000000004</v>
      </c>
      <c r="E44" s="24">
        <v>151.316</v>
      </c>
      <c r="F44" s="23">
        <v>80.844999999999999</v>
      </c>
      <c r="G44" s="23">
        <v>4.12</v>
      </c>
      <c r="H44" s="28">
        <f t="shared" si="8"/>
        <v>844.7650000000001</v>
      </c>
      <c r="I44" s="29">
        <f t="shared" si="7"/>
        <v>3857.78856</v>
      </c>
      <c r="J44" s="29">
        <f t="shared" si="7"/>
        <v>959.34343999999999</v>
      </c>
      <c r="K44" s="30">
        <f t="shared" si="3"/>
        <v>286.99975000000001</v>
      </c>
      <c r="L44" s="29">
        <f t="shared" si="4"/>
        <v>28.634</v>
      </c>
      <c r="M44" s="31">
        <f t="shared" si="9"/>
        <v>5132.7657499999996</v>
      </c>
      <c r="N44" s="31">
        <f t="shared" si="5"/>
        <v>5231.1226487595086</v>
      </c>
    </row>
    <row r="45" spans="1:14" ht="47.25" x14ac:dyDescent="0.25">
      <c r="A45" s="17">
        <f t="shared" si="6"/>
        <v>37</v>
      </c>
      <c r="B45" s="17" t="s">
        <v>76</v>
      </c>
      <c r="C45" s="6" t="s">
        <v>75</v>
      </c>
      <c r="D45" s="23">
        <v>430.90800000000002</v>
      </c>
      <c r="E45" s="24">
        <v>68.998999999999995</v>
      </c>
      <c r="F45" s="23">
        <v>44.033000000000001</v>
      </c>
      <c r="G45" s="23">
        <v>2.5649999999999999</v>
      </c>
      <c r="H45" s="28">
        <f t="shared" si="8"/>
        <v>546.50500000000011</v>
      </c>
      <c r="I45" s="29">
        <f t="shared" si="7"/>
        <v>2731.9567200000001</v>
      </c>
      <c r="J45" s="29">
        <f t="shared" si="7"/>
        <v>437.45365999999996</v>
      </c>
      <c r="K45" s="30">
        <f t="shared" si="3"/>
        <v>156.31715</v>
      </c>
      <c r="L45" s="29">
        <f t="shared" si="4"/>
        <v>17.826750000000001</v>
      </c>
      <c r="M45" s="31">
        <f t="shared" si="9"/>
        <v>3343.5542800000003</v>
      </c>
      <c r="N45" s="31">
        <f t="shared" si="5"/>
        <v>3409.5224437904103</v>
      </c>
    </row>
    <row r="46" spans="1:14" ht="47.25" x14ac:dyDescent="0.25">
      <c r="A46" s="17">
        <f t="shared" si="6"/>
        <v>38</v>
      </c>
      <c r="B46" s="17" t="s">
        <v>78</v>
      </c>
      <c r="C46" s="6" t="s">
        <v>77</v>
      </c>
      <c r="D46" s="23">
        <v>615.49800000000005</v>
      </c>
      <c r="E46" s="24">
        <v>104.065</v>
      </c>
      <c r="F46" s="23">
        <v>200.64400000000001</v>
      </c>
      <c r="G46" s="23">
        <v>3.8319999999999999</v>
      </c>
      <c r="H46" s="28">
        <f t="shared" si="8"/>
        <v>924.0390000000001</v>
      </c>
      <c r="I46" s="29">
        <f t="shared" si="7"/>
        <v>3902.2573200000002</v>
      </c>
      <c r="J46" s="29">
        <f t="shared" si="7"/>
        <v>659.77210000000002</v>
      </c>
      <c r="K46" s="30">
        <f t="shared" si="3"/>
        <v>712.28620000000001</v>
      </c>
      <c r="L46" s="29">
        <f t="shared" si="4"/>
        <v>26.632400000000001</v>
      </c>
      <c r="M46" s="31">
        <f t="shared" si="9"/>
        <v>5300.9480199999998</v>
      </c>
      <c r="N46" s="31">
        <f t="shared" si="5"/>
        <v>5378.4011757898998</v>
      </c>
    </row>
    <row r="47" spans="1:14" ht="47.25" x14ac:dyDescent="0.25">
      <c r="A47" s="17">
        <f t="shared" si="6"/>
        <v>39</v>
      </c>
      <c r="B47" s="17" t="s">
        <v>79</v>
      </c>
      <c r="C47" s="6" t="s">
        <v>80</v>
      </c>
      <c r="D47" s="23">
        <v>447.78800000000001</v>
      </c>
      <c r="E47" s="24">
        <v>89.171000000000006</v>
      </c>
      <c r="F47" s="23">
        <v>121.334</v>
      </c>
      <c r="G47" s="23">
        <v>3.2549999999999999</v>
      </c>
      <c r="H47" s="28">
        <f t="shared" si="8"/>
        <v>661.54800000000012</v>
      </c>
      <c r="I47" s="29">
        <f t="shared" si="7"/>
        <v>2838.9759199999999</v>
      </c>
      <c r="J47" s="29">
        <f t="shared" si="7"/>
        <v>565.34414000000004</v>
      </c>
      <c r="K47" s="30">
        <f t="shared" si="3"/>
        <v>430.73570000000001</v>
      </c>
      <c r="L47" s="29">
        <f t="shared" si="4"/>
        <v>22.622250000000001</v>
      </c>
      <c r="M47" s="31">
        <f t="shared" si="9"/>
        <v>3857.6780100000001</v>
      </c>
      <c r="N47" s="31">
        <f t="shared" si="5"/>
        <v>3918.8252597803962</v>
      </c>
    </row>
    <row r="48" spans="1:14" ht="47.25" x14ac:dyDescent="0.25">
      <c r="A48" s="17">
        <f t="shared" si="6"/>
        <v>40</v>
      </c>
      <c r="B48" s="17" t="s">
        <v>82</v>
      </c>
      <c r="C48" s="6" t="s">
        <v>81</v>
      </c>
      <c r="D48" s="23">
        <v>878.78700000000003</v>
      </c>
      <c r="E48" s="24">
        <v>92.823999999999998</v>
      </c>
      <c r="F48" s="23">
        <v>134.364</v>
      </c>
      <c r="G48" s="23">
        <v>3.3580000000000001</v>
      </c>
      <c r="H48" s="28">
        <f t="shared" si="8"/>
        <v>1109.3329999999999</v>
      </c>
      <c r="I48" s="29">
        <f t="shared" si="7"/>
        <v>5571.5095799999999</v>
      </c>
      <c r="J48" s="29">
        <f t="shared" si="7"/>
        <v>588.50415999999996</v>
      </c>
      <c r="K48" s="30">
        <f t="shared" si="3"/>
        <v>476.99219999999997</v>
      </c>
      <c r="L48" s="29">
        <f t="shared" si="4"/>
        <v>23.338100000000001</v>
      </c>
      <c r="M48" s="31">
        <f t="shared" si="9"/>
        <v>6660.3440399999999</v>
      </c>
      <c r="N48" s="31">
        <f t="shared" si="5"/>
        <v>6783.408213265855</v>
      </c>
    </row>
    <row r="49" spans="1:14" ht="47.25" x14ac:dyDescent="0.25">
      <c r="A49" s="17">
        <f t="shared" si="6"/>
        <v>41</v>
      </c>
      <c r="B49" s="17" t="s">
        <v>83</v>
      </c>
      <c r="C49" s="6" t="s">
        <v>88</v>
      </c>
      <c r="D49" s="23">
        <v>280.25299999999999</v>
      </c>
      <c r="E49" s="24">
        <v>149.31200000000001</v>
      </c>
      <c r="F49" s="23">
        <v>84.828000000000003</v>
      </c>
      <c r="G49" s="23">
        <v>1.5549999999999999</v>
      </c>
      <c r="H49" s="28">
        <f t="shared" si="8"/>
        <v>515.94799999999998</v>
      </c>
      <c r="I49" s="29">
        <f t="shared" si="7"/>
        <v>1776.8040199999998</v>
      </c>
      <c r="J49" s="29">
        <f t="shared" si="7"/>
        <v>946.63808000000006</v>
      </c>
      <c r="K49" s="30">
        <f t="shared" si="3"/>
        <v>301.13940000000002</v>
      </c>
      <c r="L49" s="29">
        <f t="shared" si="4"/>
        <v>10.80725</v>
      </c>
      <c r="M49" s="31">
        <f t="shared" si="9"/>
        <v>3035.3887499999996</v>
      </c>
      <c r="N49" s="31">
        <f t="shared" si="5"/>
        <v>3086.5275913571218</v>
      </c>
    </row>
    <row r="50" spans="1:14" ht="47.25" x14ac:dyDescent="0.25">
      <c r="A50" s="17">
        <f t="shared" si="6"/>
        <v>42</v>
      </c>
      <c r="B50" s="17" t="s">
        <v>84</v>
      </c>
      <c r="C50" s="6" t="s">
        <v>89</v>
      </c>
      <c r="D50" s="23">
        <v>114.44499999999999</v>
      </c>
      <c r="E50" s="24">
        <v>56.529000000000003</v>
      </c>
      <c r="F50" s="23">
        <v>95.894000000000005</v>
      </c>
      <c r="G50" s="23">
        <v>0.77300000000000002</v>
      </c>
      <c r="H50" s="28">
        <f t="shared" si="8"/>
        <v>267.64100000000002</v>
      </c>
      <c r="I50" s="29">
        <f>D50*6.34</f>
        <v>725.58129999999994</v>
      </c>
      <c r="J50" s="29">
        <f t="shared" si="7"/>
        <v>358.39386000000002</v>
      </c>
      <c r="K50" s="30">
        <f t="shared" si="3"/>
        <v>340.4237</v>
      </c>
      <c r="L50" s="29">
        <f t="shared" si="4"/>
        <v>5.37235</v>
      </c>
      <c r="M50" s="31">
        <f t="shared" si="9"/>
        <v>1429.7712100000001</v>
      </c>
      <c r="N50" s="31">
        <f t="shared" si="5"/>
        <v>1442.1457804307265</v>
      </c>
    </row>
    <row r="51" spans="1:14" ht="30" customHeight="1" x14ac:dyDescent="0.25">
      <c r="A51" s="17">
        <f t="shared" si="6"/>
        <v>43</v>
      </c>
      <c r="B51" s="18" t="s">
        <v>85</v>
      </c>
      <c r="C51" s="6" t="s">
        <v>86</v>
      </c>
      <c r="D51" s="23">
        <v>128.24</v>
      </c>
      <c r="E51" s="24">
        <v>1.6639999999999999</v>
      </c>
      <c r="F51" s="23">
        <v>79.906999999999996</v>
      </c>
      <c r="G51" s="23">
        <v>1.1619999999999999</v>
      </c>
      <c r="H51" s="28">
        <f t="shared" si="8"/>
        <v>210.97299999999998</v>
      </c>
      <c r="I51" s="29">
        <f t="shared" si="7"/>
        <v>813.04160000000002</v>
      </c>
      <c r="J51" s="29">
        <f t="shared" si="7"/>
        <v>10.549759999999999</v>
      </c>
      <c r="K51" s="30">
        <f t="shared" si="3"/>
        <v>283.66985</v>
      </c>
      <c r="L51" s="29">
        <f t="shared" si="4"/>
        <v>8.075899999999999</v>
      </c>
      <c r="M51" s="31">
        <f t="shared" si="9"/>
        <v>1115.3371100000002</v>
      </c>
      <c r="N51" s="31">
        <f t="shared" si="5"/>
        <v>1123.4787296628779</v>
      </c>
    </row>
    <row r="52" spans="1:14" ht="63" x14ac:dyDescent="0.25">
      <c r="A52" s="17">
        <f t="shared" si="6"/>
        <v>44</v>
      </c>
      <c r="B52" s="18" t="s">
        <v>90</v>
      </c>
      <c r="C52" s="6" t="s">
        <v>91</v>
      </c>
      <c r="D52" s="23">
        <v>505.47300000000001</v>
      </c>
      <c r="E52" s="24">
        <v>140.59</v>
      </c>
      <c r="F52" s="23">
        <v>282.76299999999998</v>
      </c>
      <c r="G52" s="23">
        <v>3.863</v>
      </c>
      <c r="H52" s="28">
        <f t="shared" si="8"/>
        <v>932.68900000000008</v>
      </c>
      <c r="I52" s="29">
        <f t="shared" si="7"/>
        <v>3204.6988200000001</v>
      </c>
      <c r="J52" s="29">
        <f t="shared" si="7"/>
        <v>891.34059999999999</v>
      </c>
      <c r="K52" s="30">
        <f t="shared" si="3"/>
        <v>1003.8086499999998</v>
      </c>
      <c r="L52" s="29">
        <f t="shared" si="4"/>
        <v>26.847850000000001</v>
      </c>
      <c r="M52" s="31">
        <f t="shared" si="9"/>
        <v>5126.6959200000001</v>
      </c>
      <c r="N52" s="31">
        <f t="shared" si="5"/>
        <v>5182.9517480432978</v>
      </c>
    </row>
    <row r="53" spans="1:14" ht="47.25" x14ac:dyDescent="0.25">
      <c r="A53" s="17">
        <f t="shared" si="6"/>
        <v>45</v>
      </c>
      <c r="B53" s="18" t="s">
        <v>92</v>
      </c>
      <c r="C53" s="6" t="s">
        <v>93</v>
      </c>
      <c r="D53" s="23">
        <v>155.53899999999999</v>
      </c>
      <c r="E53" s="24">
        <v>41.405999999999999</v>
      </c>
      <c r="F53" s="23"/>
      <c r="G53" s="23">
        <v>1.524</v>
      </c>
      <c r="H53" s="28">
        <f t="shared" si="8"/>
        <v>198.46899999999999</v>
      </c>
      <c r="I53" s="29">
        <f t="shared" ref="I53:J63" si="10">D53*6.34</f>
        <v>986.11725999999987</v>
      </c>
      <c r="J53" s="29">
        <f t="shared" si="10"/>
        <v>262.51403999999997</v>
      </c>
      <c r="K53" s="30">
        <f t="shared" si="3"/>
        <v>0</v>
      </c>
      <c r="L53" s="29">
        <f t="shared" si="4"/>
        <v>10.591800000000001</v>
      </c>
      <c r="M53" s="31">
        <f t="shared" si="9"/>
        <v>1259.2230999999997</v>
      </c>
      <c r="N53" s="31">
        <f t="shared" si="5"/>
        <v>1287.0852521803793</v>
      </c>
    </row>
    <row r="54" spans="1:14" ht="47.25" x14ac:dyDescent="0.25">
      <c r="A54" s="17">
        <f t="shared" si="6"/>
        <v>46</v>
      </c>
      <c r="B54" s="18" t="s">
        <v>94</v>
      </c>
      <c r="C54" s="6" t="s">
        <v>95</v>
      </c>
      <c r="D54" s="23">
        <v>268.25900000000001</v>
      </c>
      <c r="E54" s="24">
        <v>243.03899999999999</v>
      </c>
      <c r="F54" s="23"/>
      <c r="G54" s="23">
        <v>0.20599999999999999</v>
      </c>
      <c r="H54" s="28">
        <f t="shared" si="8"/>
        <v>511.50400000000002</v>
      </c>
      <c r="I54" s="29">
        <f t="shared" si="10"/>
        <v>1700.76206</v>
      </c>
      <c r="J54" s="29">
        <f t="shared" si="10"/>
        <v>1540.86726</v>
      </c>
      <c r="K54" s="30">
        <f t="shared" si="3"/>
        <v>0</v>
      </c>
      <c r="L54" s="29">
        <f t="shared" si="4"/>
        <v>1.4317</v>
      </c>
      <c r="M54" s="31">
        <f t="shared" si="9"/>
        <v>3243.0610200000001</v>
      </c>
      <c r="N54" s="31">
        <f t="shared" si="5"/>
        <v>3317.7865179989458</v>
      </c>
    </row>
    <row r="55" spans="1:14" ht="47.25" x14ac:dyDescent="0.25">
      <c r="A55" s="17">
        <f t="shared" si="6"/>
        <v>47</v>
      </c>
      <c r="B55" s="19" t="s">
        <v>96</v>
      </c>
      <c r="C55" s="6" t="s">
        <v>97</v>
      </c>
      <c r="D55" s="23">
        <v>15.659000000000001</v>
      </c>
      <c r="E55" s="24">
        <v>2.1520000000000001</v>
      </c>
      <c r="F55" s="23"/>
      <c r="G55" s="23">
        <v>0.13400000000000001</v>
      </c>
      <c r="H55" s="28">
        <f t="shared" si="8"/>
        <v>17.945</v>
      </c>
      <c r="I55" s="29">
        <f t="shared" si="10"/>
        <v>99.278059999999996</v>
      </c>
      <c r="J55" s="29">
        <f t="shared" si="10"/>
        <v>13.64368</v>
      </c>
      <c r="K55" s="30">
        <f t="shared" si="3"/>
        <v>0</v>
      </c>
      <c r="L55" s="29">
        <f t="shared" si="4"/>
        <v>0.93130000000000013</v>
      </c>
      <c r="M55" s="31">
        <f t="shared" si="9"/>
        <v>113.85303999999999</v>
      </c>
      <c r="N55" s="31">
        <f t="shared" si="5"/>
        <v>116.37523201759612</v>
      </c>
    </row>
    <row r="56" spans="1:14" ht="47.25" x14ac:dyDescent="0.25">
      <c r="A56" s="17">
        <f t="shared" si="6"/>
        <v>48</v>
      </c>
      <c r="B56" s="19" t="s">
        <v>98</v>
      </c>
      <c r="C56" s="6" t="s">
        <v>99</v>
      </c>
      <c r="D56" s="23">
        <v>31.484999999999999</v>
      </c>
      <c r="E56" s="24">
        <v>4.3979999999999997</v>
      </c>
      <c r="F56" s="23"/>
      <c r="G56" s="23">
        <v>0.19600000000000001</v>
      </c>
      <c r="H56" s="28">
        <f t="shared" si="8"/>
        <v>36.078999999999994</v>
      </c>
      <c r="I56" s="29">
        <f t="shared" si="10"/>
        <v>199.61490000000001</v>
      </c>
      <c r="J56" s="29">
        <f t="shared" si="10"/>
        <v>27.883319999999998</v>
      </c>
      <c r="K56" s="30">
        <f t="shared" si="3"/>
        <v>0</v>
      </c>
      <c r="L56" s="29">
        <f t="shared" si="4"/>
        <v>1.3622000000000001</v>
      </c>
      <c r="M56" s="31">
        <f t="shared" si="9"/>
        <v>228.86042</v>
      </c>
      <c r="N56" s="31">
        <f t="shared" si="5"/>
        <v>233.98892198768419</v>
      </c>
    </row>
    <row r="57" spans="1:14" ht="47.25" x14ac:dyDescent="0.25">
      <c r="A57" s="17">
        <f t="shared" si="6"/>
        <v>49</v>
      </c>
      <c r="B57" s="19" t="s">
        <v>100</v>
      </c>
      <c r="C57" s="6" t="s">
        <v>101</v>
      </c>
      <c r="D57" s="23">
        <v>43.064</v>
      </c>
      <c r="E57" s="24">
        <v>34.951000000000001</v>
      </c>
      <c r="F57" s="23"/>
      <c r="G57" s="23">
        <v>0.28799999999999998</v>
      </c>
      <c r="H57" s="28">
        <f t="shared" si="8"/>
        <v>78.302999999999997</v>
      </c>
      <c r="I57" s="29">
        <f t="shared" si="10"/>
        <v>273.02575999999999</v>
      </c>
      <c r="J57" s="29">
        <f t="shared" si="10"/>
        <v>221.58933999999999</v>
      </c>
      <c r="K57" s="30">
        <f t="shared" si="3"/>
        <v>0</v>
      </c>
      <c r="L57" s="29">
        <f t="shared" si="4"/>
        <v>2.0015999999999998</v>
      </c>
      <c r="M57" s="31">
        <f t="shared" si="9"/>
        <v>496.61669999999998</v>
      </c>
      <c r="N57" s="31">
        <f t="shared" si="5"/>
        <v>507.85490079384135</v>
      </c>
    </row>
    <row r="58" spans="1:14" ht="63" x14ac:dyDescent="0.25">
      <c r="A58" s="17">
        <f t="shared" si="6"/>
        <v>50</v>
      </c>
      <c r="B58" s="18" t="s">
        <v>102</v>
      </c>
      <c r="C58" s="6" t="s">
        <v>103</v>
      </c>
      <c r="D58" s="23">
        <v>119.194</v>
      </c>
      <c r="E58" s="24">
        <v>41.447000000000003</v>
      </c>
      <c r="F58" s="23">
        <v>113.105</v>
      </c>
      <c r="G58" s="23">
        <v>0.91700000000000004</v>
      </c>
      <c r="H58" s="28">
        <f t="shared" si="8"/>
        <v>274.66300000000001</v>
      </c>
      <c r="I58" s="29">
        <f t="shared" si="10"/>
        <v>755.68996000000004</v>
      </c>
      <c r="J58" s="29">
        <f t="shared" si="10"/>
        <v>262.77397999999999</v>
      </c>
      <c r="K58" s="30">
        <f t="shared" si="3"/>
        <v>401.52274999999997</v>
      </c>
      <c r="L58" s="29">
        <f t="shared" si="4"/>
        <v>6.3731500000000008</v>
      </c>
      <c r="M58" s="31">
        <f t="shared" si="9"/>
        <v>1426.3598400000001</v>
      </c>
      <c r="N58" s="31">
        <f t="shared" si="5"/>
        <v>1434.9465825379405</v>
      </c>
    </row>
    <row r="59" spans="1:14" ht="47.25" x14ac:dyDescent="0.25">
      <c r="A59" s="17">
        <f t="shared" si="6"/>
        <v>51</v>
      </c>
      <c r="B59" s="18" t="s">
        <v>104</v>
      </c>
      <c r="C59" s="6" t="s">
        <v>105</v>
      </c>
      <c r="D59" s="23">
        <v>90.430999999999997</v>
      </c>
      <c r="E59" s="24">
        <v>694.73099999999999</v>
      </c>
      <c r="F59" s="23"/>
      <c r="G59" s="23">
        <v>0.216</v>
      </c>
      <c r="H59" s="28">
        <f t="shared" si="8"/>
        <v>785.37800000000004</v>
      </c>
      <c r="I59" s="29">
        <f t="shared" si="10"/>
        <v>573.33253999999999</v>
      </c>
      <c r="J59" s="29">
        <f t="shared" si="10"/>
        <v>4404.5945400000001</v>
      </c>
      <c r="K59" s="30">
        <f t="shared" si="3"/>
        <v>0</v>
      </c>
      <c r="L59" s="29">
        <f t="shared" si="4"/>
        <v>1.5012000000000001</v>
      </c>
      <c r="M59" s="31">
        <f t="shared" si="9"/>
        <v>4979.4282800000001</v>
      </c>
      <c r="N59" s="31">
        <f t="shared" si="5"/>
        <v>5094.2425986225808</v>
      </c>
    </row>
    <row r="60" spans="1:14" ht="47.25" x14ac:dyDescent="0.25">
      <c r="A60" s="17">
        <f t="shared" si="6"/>
        <v>52</v>
      </c>
      <c r="B60" s="18" t="s">
        <v>106</v>
      </c>
      <c r="C60" s="6" t="s">
        <v>107</v>
      </c>
      <c r="D60" s="23">
        <v>176.93600000000001</v>
      </c>
      <c r="E60" s="24">
        <v>50.704999999999998</v>
      </c>
      <c r="F60" s="23">
        <v>79.91</v>
      </c>
      <c r="G60" s="23">
        <v>22.856000000000002</v>
      </c>
      <c r="H60" s="28">
        <f t="shared" si="8"/>
        <v>330.40700000000004</v>
      </c>
      <c r="I60" s="29">
        <f t="shared" si="10"/>
        <v>1121.77424</v>
      </c>
      <c r="J60" s="29">
        <f t="shared" si="10"/>
        <v>321.46969999999999</v>
      </c>
      <c r="K60" s="30">
        <f t="shared" si="3"/>
        <v>283.68049999999999</v>
      </c>
      <c r="L60" s="29">
        <f t="shared" si="4"/>
        <v>158.84920000000002</v>
      </c>
      <c r="M60" s="31">
        <f t="shared" si="9"/>
        <v>1885.7736399999999</v>
      </c>
      <c r="N60" s="31">
        <f t="shared" si="5"/>
        <v>1894.3923457840995</v>
      </c>
    </row>
    <row r="61" spans="1:14" ht="31.5" x14ac:dyDescent="0.25">
      <c r="A61" s="17">
        <f>A60+1</f>
        <v>53</v>
      </c>
      <c r="B61" s="18" t="s">
        <v>108</v>
      </c>
      <c r="C61" s="6" t="s">
        <v>109</v>
      </c>
      <c r="D61" s="23">
        <v>80.281000000000006</v>
      </c>
      <c r="E61" s="24">
        <v>75.811999999999998</v>
      </c>
      <c r="F61" s="23">
        <v>12.051</v>
      </c>
      <c r="G61" s="23">
        <v>0.68</v>
      </c>
      <c r="H61" s="28">
        <f t="shared" si="8"/>
        <v>168.82400000000001</v>
      </c>
      <c r="I61" s="29">
        <f t="shared" si="10"/>
        <v>508.98154000000005</v>
      </c>
      <c r="J61" s="29">
        <f t="shared" si="10"/>
        <v>480.64807999999999</v>
      </c>
      <c r="K61" s="30">
        <f t="shared" si="3"/>
        <v>42.78105</v>
      </c>
      <c r="L61" s="29">
        <f t="shared" si="4"/>
        <v>4.7260000000000009</v>
      </c>
      <c r="M61" s="31">
        <f t="shared" si="9"/>
        <v>1037.1366700000001</v>
      </c>
      <c r="N61" s="31">
        <f t="shared" si="5"/>
        <v>1058.0273223724755</v>
      </c>
    </row>
    <row r="62" spans="1:14" ht="47.25" x14ac:dyDescent="0.25">
      <c r="A62" s="17">
        <f t="shared" ref="A62:A79" si="11">A61+1</f>
        <v>54</v>
      </c>
      <c r="B62" s="18" t="s">
        <v>110</v>
      </c>
      <c r="C62" s="6" t="s">
        <v>131</v>
      </c>
      <c r="D62" s="23">
        <v>583.35500000000002</v>
      </c>
      <c r="E62" s="24">
        <v>181.09700000000001</v>
      </c>
      <c r="F62" s="23">
        <v>202.852</v>
      </c>
      <c r="G62" s="23">
        <v>3.657</v>
      </c>
      <c r="H62" s="28">
        <f t="shared" si="8"/>
        <v>970.96100000000001</v>
      </c>
      <c r="I62" s="29">
        <f t="shared" si="10"/>
        <v>3698.4706999999999</v>
      </c>
      <c r="J62" s="29">
        <f t="shared" si="10"/>
        <v>1148.15498</v>
      </c>
      <c r="K62" s="30">
        <f t="shared" si="3"/>
        <v>720.12459999999999</v>
      </c>
      <c r="L62" s="29">
        <f t="shared" si="4"/>
        <v>25.416150000000002</v>
      </c>
      <c r="M62" s="31">
        <f t="shared" si="9"/>
        <v>5592.1664300000002</v>
      </c>
      <c r="N62" s="31">
        <f t="shared" si="5"/>
        <v>5676.0230759410597</v>
      </c>
    </row>
    <row r="63" spans="1:14" ht="47.25" x14ac:dyDescent="0.25">
      <c r="A63" s="17">
        <f t="shared" si="11"/>
        <v>55</v>
      </c>
      <c r="B63" s="18" t="s">
        <v>111</v>
      </c>
      <c r="C63" s="6" t="s">
        <v>112</v>
      </c>
      <c r="D63" s="23">
        <v>75.759</v>
      </c>
      <c r="E63" s="24">
        <v>24.466000000000001</v>
      </c>
      <c r="F63" s="23"/>
      <c r="G63" s="23">
        <v>0.78300000000000003</v>
      </c>
      <c r="H63" s="28">
        <f t="shared" si="8"/>
        <v>101.008</v>
      </c>
      <c r="I63" s="29">
        <f t="shared" si="10"/>
        <v>480.31205999999997</v>
      </c>
      <c r="J63" s="29">
        <f t="shared" si="10"/>
        <v>155.11444</v>
      </c>
      <c r="K63" s="30">
        <f t="shared" si="3"/>
        <v>0</v>
      </c>
      <c r="L63" s="29">
        <f t="shared" si="4"/>
        <v>5.4418500000000005</v>
      </c>
      <c r="M63" s="31">
        <f t="shared" si="9"/>
        <v>640.86835000000008</v>
      </c>
      <c r="N63" s="31">
        <f t="shared" si="5"/>
        <v>655.04261244896441</v>
      </c>
    </row>
    <row r="64" spans="1:14" ht="47.25" x14ac:dyDescent="0.25">
      <c r="A64" s="17">
        <f t="shared" si="11"/>
        <v>56</v>
      </c>
      <c r="B64" s="18" t="s">
        <v>113</v>
      </c>
      <c r="C64" s="6" t="s">
        <v>114</v>
      </c>
      <c r="D64" s="23">
        <v>248.56</v>
      </c>
      <c r="E64" s="24">
        <v>122.233</v>
      </c>
      <c r="F64" s="23">
        <v>143.84100000000001</v>
      </c>
      <c r="G64" s="23">
        <v>1.792</v>
      </c>
      <c r="H64" s="28">
        <f t="shared" si="8"/>
        <v>516.42600000000004</v>
      </c>
      <c r="I64" s="29">
        <f t="shared" ref="I64:J71" si="12">D64*6.34</f>
        <v>1575.8704</v>
      </c>
      <c r="J64" s="29">
        <f t="shared" si="12"/>
        <v>774.95722000000001</v>
      </c>
      <c r="K64" s="30">
        <f t="shared" si="3"/>
        <v>510.63555000000002</v>
      </c>
      <c r="L64" s="29">
        <f t="shared" si="4"/>
        <v>12.4544</v>
      </c>
      <c r="M64" s="31">
        <f t="shared" si="9"/>
        <v>2873.9175700000001</v>
      </c>
      <c r="N64" s="31">
        <f t="shared" si="5"/>
        <v>2908.8149870505245</v>
      </c>
    </row>
    <row r="65" spans="1:14" ht="47.25" x14ac:dyDescent="0.25">
      <c r="A65" s="17">
        <f t="shared" si="11"/>
        <v>57</v>
      </c>
      <c r="B65" s="18" t="s">
        <v>115</v>
      </c>
      <c r="C65" s="6" t="s">
        <v>116</v>
      </c>
      <c r="D65" s="23">
        <v>130.50399999999999</v>
      </c>
      <c r="E65" s="24">
        <v>23.992999999999999</v>
      </c>
      <c r="F65" s="23"/>
      <c r="G65" s="23">
        <v>0.35</v>
      </c>
      <c r="H65" s="28">
        <f t="shared" si="8"/>
        <v>154.84699999999998</v>
      </c>
      <c r="I65" s="29">
        <f t="shared" si="12"/>
        <v>827.39535999999987</v>
      </c>
      <c r="J65" s="29">
        <f t="shared" si="12"/>
        <v>152.11561999999998</v>
      </c>
      <c r="K65" s="30">
        <f t="shared" si="3"/>
        <v>0</v>
      </c>
      <c r="L65" s="29">
        <f t="shared" si="4"/>
        <v>2.4325000000000001</v>
      </c>
      <c r="M65" s="31">
        <f t="shared" si="9"/>
        <v>981.94347999999979</v>
      </c>
      <c r="N65" s="31">
        <f t="shared" si="5"/>
        <v>1004.3395361514055</v>
      </c>
    </row>
    <row r="66" spans="1:14" ht="47.25" x14ac:dyDescent="0.25">
      <c r="A66" s="17">
        <f t="shared" si="11"/>
        <v>58</v>
      </c>
      <c r="B66" s="18" t="s">
        <v>117</v>
      </c>
      <c r="C66" s="6" t="s">
        <v>118</v>
      </c>
      <c r="D66" s="23">
        <v>73.941999999999993</v>
      </c>
      <c r="E66" s="24">
        <v>12.321999999999999</v>
      </c>
      <c r="F66" s="23"/>
      <c r="G66" s="23">
        <v>0.86499999999999999</v>
      </c>
      <c r="H66" s="28">
        <f t="shared" si="8"/>
        <v>87.128999999999991</v>
      </c>
      <c r="I66" s="29">
        <f t="shared" si="12"/>
        <v>468.79227999999995</v>
      </c>
      <c r="J66" s="29">
        <f t="shared" si="12"/>
        <v>78.121479999999991</v>
      </c>
      <c r="K66" s="30">
        <f t="shared" ref="K66:K71" si="13">F66*3.55</f>
        <v>0</v>
      </c>
      <c r="L66" s="29">
        <f t="shared" ref="L66:L71" si="14">G66*6.95</f>
        <v>6.0117500000000001</v>
      </c>
      <c r="M66" s="31">
        <f t="shared" si="9"/>
        <v>552.92550999999992</v>
      </c>
      <c r="N66" s="31">
        <f t="shared" si="5"/>
        <v>565.0035232659003</v>
      </c>
    </row>
    <row r="67" spans="1:14" ht="30" customHeight="1" x14ac:dyDescent="0.25">
      <c r="A67" s="17">
        <f t="shared" si="11"/>
        <v>59</v>
      </c>
      <c r="B67" s="18" t="s">
        <v>119</v>
      </c>
      <c r="C67" s="6" t="s">
        <v>120</v>
      </c>
      <c r="D67" s="23">
        <v>136.05600000000001</v>
      </c>
      <c r="E67" s="24">
        <v>37.935000000000002</v>
      </c>
      <c r="F67" s="23">
        <v>95.894000000000005</v>
      </c>
      <c r="G67" s="23">
        <v>0.51500000000000001</v>
      </c>
      <c r="H67" s="28">
        <f t="shared" si="8"/>
        <v>270.39999999999998</v>
      </c>
      <c r="I67" s="29">
        <f t="shared" si="12"/>
        <v>862.59504000000004</v>
      </c>
      <c r="J67" s="29">
        <f t="shared" si="12"/>
        <v>240.50790000000001</v>
      </c>
      <c r="K67" s="30">
        <f t="shared" si="13"/>
        <v>340.4237</v>
      </c>
      <c r="L67" s="29">
        <f t="shared" si="14"/>
        <v>3.57925</v>
      </c>
      <c r="M67" s="31">
        <f t="shared" si="9"/>
        <v>1447.10589</v>
      </c>
      <c r="N67" s="31">
        <f t="shared" si="5"/>
        <v>1460.0866627481691</v>
      </c>
    </row>
    <row r="68" spans="1:14" ht="63" x14ac:dyDescent="0.25">
      <c r="A68" s="17">
        <f t="shared" si="11"/>
        <v>60</v>
      </c>
      <c r="B68" s="18" t="s">
        <v>121</v>
      </c>
      <c r="C68" s="6" t="s">
        <v>122</v>
      </c>
      <c r="D68" s="23">
        <v>161.06899999999999</v>
      </c>
      <c r="E68" s="24">
        <v>144.887</v>
      </c>
      <c r="F68" s="23">
        <v>164.739</v>
      </c>
      <c r="G68" s="23">
        <v>97.613</v>
      </c>
      <c r="H68" s="28">
        <f t="shared" si="8"/>
        <v>568.30799999999999</v>
      </c>
      <c r="I68" s="29">
        <f t="shared" si="12"/>
        <v>1021.1774599999999</v>
      </c>
      <c r="J68" s="29">
        <f t="shared" si="12"/>
        <v>918.58357999999998</v>
      </c>
      <c r="K68" s="30">
        <f t="shared" si="13"/>
        <v>584.82344999999998</v>
      </c>
      <c r="L68" s="29">
        <f t="shared" si="14"/>
        <v>678.41034999999999</v>
      </c>
      <c r="M68" s="31">
        <f t="shared" si="9"/>
        <v>3202.9948399999998</v>
      </c>
      <c r="N68" s="31">
        <f t="shared" si="5"/>
        <v>3164.6548341101211</v>
      </c>
    </row>
    <row r="69" spans="1:14" ht="63" x14ac:dyDescent="0.25">
      <c r="A69" s="17">
        <f t="shared" si="11"/>
        <v>61</v>
      </c>
      <c r="B69" s="18" t="s">
        <v>125</v>
      </c>
      <c r="C69" s="6" t="s">
        <v>124</v>
      </c>
      <c r="D69" s="23">
        <v>304.15499999999997</v>
      </c>
      <c r="E69" s="24">
        <v>193.446</v>
      </c>
      <c r="F69" s="23">
        <v>263.09199999999998</v>
      </c>
      <c r="G69" s="23">
        <v>118.914</v>
      </c>
      <c r="H69" s="28">
        <f t="shared" si="8"/>
        <v>879.60699999999997</v>
      </c>
      <c r="I69" s="29">
        <f t="shared" si="12"/>
        <v>1928.3426999999997</v>
      </c>
      <c r="J69" s="29">
        <f t="shared" si="12"/>
        <v>1226.4476399999999</v>
      </c>
      <c r="K69" s="30">
        <f t="shared" si="13"/>
        <v>933.97659999999985</v>
      </c>
      <c r="L69" s="29">
        <f t="shared" si="14"/>
        <v>826.45230000000004</v>
      </c>
      <c r="M69" s="31">
        <f t="shared" si="9"/>
        <v>4915.2192399999994</v>
      </c>
      <c r="N69" s="31">
        <f t="shared" si="5"/>
        <v>4878.8798857811789</v>
      </c>
    </row>
    <row r="70" spans="1:14" ht="63" x14ac:dyDescent="0.25">
      <c r="A70" s="17">
        <f t="shared" si="11"/>
        <v>62</v>
      </c>
      <c r="B70" s="18" t="s">
        <v>123</v>
      </c>
      <c r="C70" s="6" t="s">
        <v>126</v>
      </c>
      <c r="D70" s="23">
        <v>645.96900000000005</v>
      </c>
      <c r="E70" s="24">
        <v>369.06900000000002</v>
      </c>
      <c r="F70" s="23">
        <v>218.834</v>
      </c>
      <c r="G70" s="23">
        <v>76.724999999999994</v>
      </c>
      <c r="H70" s="28">
        <f t="shared" si="8"/>
        <v>1310.597</v>
      </c>
      <c r="I70" s="29">
        <f t="shared" si="12"/>
        <v>4095.4434600000004</v>
      </c>
      <c r="J70" s="29">
        <f t="shared" si="12"/>
        <v>2339.8974600000001</v>
      </c>
      <c r="K70" s="30">
        <f t="shared" si="13"/>
        <v>776.86069999999995</v>
      </c>
      <c r="L70" s="29">
        <f t="shared" si="14"/>
        <v>533.23874999999998</v>
      </c>
      <c r="M70" s="31">
        <f t="shared" si="9"/>
        <v>7745.4403700000003</v>
      </c>
      <c r="N70" s="31">
        <f t="shared" si="5"/>
        <v>7817.3698184976993</v>
      </c>
    </row>
    <row r="71" spans="1:14" ht="63" x14ac:dyDescent="0.25">
      <c r="A71" s="17">
        <f t="shared" si="11"/>
        <v>63</v>
      </c>
      <c r="B71" s="18" t="s">
        <v>127</v>
      </c>
      <c r="C71" s="6" t="s">
        <v>128</v>
      </c>
      <c r="D71" s="23">
        <v>329.59</v>
      </c>
      <c r="E71" s="24">
        <v>173.767</v>
      </c>
      <c r="F71" s="23">
        <v>137.69200000000001</v>
      </c>
      <c r="G71" s="23">
        <v>139.91499999999999</v>
      </c>
      <c r="H71" s="28">
        <f t="shared" si="8"/>
        <v>780.96399999999994</v>
      </c>
      <c r="I71" s="29">
        <f t="shared" si="12"/>
        <v>2089.6005999999998</v>
      </c>
      <c r="J71" s="29">
        <f t="shared" si="12"/>
        <v>1101.6827799999999</v>
      </c>
      <c r="K71" s="30">
        <f t="shared" si="13"/>
        <v>488.8066</v>
      </c>
      <c r="L71" s="29">
        <f t="shared" si="14"/>
        <v>972.40924999999993</v>
      </c>
      <c r="M71" s="31">
        <f t="shared" si="9"/>
        <v>4652.4992299999994</v>
      </c>
      <c r="N71" s="31">
        <f t="shared" si="5"/>
        <v>4619.5195978872844</v>
      </c>
    </row>
    <row r="72" spans="1:14" ht="47.25" x14ac:dyDescent="0.25">
      <c r="A72" s="17">
        <f t="shared" si="11"/>
        <v>64</v>
      </c>
      <c r="B72" s="18" t="s">
        <v>132</v>
      </c>
      <c r="C72" s="6" t="s">
        <v>133</v>
      </c>
      <c r="D72" s="26">
        <v>124.416</v>
      </c>
      <c r="E72" s="32">
        <v>7.2</v>
      </c>
      <c r="F72" s="26"/>
      <c r="G72" s="26">
        <v>0.41199999999999998</v>
      </c>
      <c r="H72" s="28">
        <f t="shared" si="8"/>
        <v>132.02799999999999</v>
      </c>
      <c r="I72" s="29">
        <f t="shared" ref="I72:I79" si="15">D72*6.34</f>
        <v>788.79743999999994</v>
      </c>
      <c r="J72" s="29">
        <f t="shared" ref="J72:J79" si="16">E72*6.34</f>
        <v>45.648000000000003</v>
      </c>
      <c r="K72" s="30">
        <f t="shared" ref="K72:K79" si="17">F72*3.55</f>
        <v>0</v>
      </c>
      <c r="L72" s="29">
        <f t="shared" ref="L72:L79" si="18">G72*6.95</f>
        <v>2.8633999999999999</v>
      </c>
      <c r="M72" s="31">
        <f t="shared" ref="M72:M79" si="19">I72+J72+K72+L72</f>
        <v>837.30883999999992</v>
      </c>
      <c r="N72" s="31">
        <f t="shared" si="5"/>
        <v>856.31546158711058</v>
      </c>
    </row>
    <row r="73" spans="1:14" ht="47.25" x14ac:dyDescent="0.25">
      <c r="A73" s="17">
        <f t="shared" si="11"/>
        <v>65</v>
      </c>
      <c r="B73" s="18" t="s">
        <v>134</v>
      </c>
      <c r="C73" s="6" t="s">
        <v>135</v>
      </c>
      <c r="D73" s="26">
        <v>193.12100000000001</v>
      </c>
      <c r="E73" s="32">
        <v>14.558</v>
      </c>
      <c r="F73" s="26"/>
      <c r="G73" s="26">
        <v>0.86499999999999999</v>
      </c>
      <c r="H73" s="28">
        <f t="shared" si="8"/>
        <v>208.54400000000001</v>
      </c>
      <c r="I73" s="29">
        <f t="shared" si="15"/>
        <v>1224.38714</v>
      </c>
      <c r="J73" s="29">
        <f t="shared" si="16"/>
        <v>92.297719999999998</v>
      </c>
      <c r="K73" s="30">
        <f t="shared" si="17"/>
        <v>0</v>
      </c>
      <c r="L73" s="29">
        <f t="shared" si="18"/>
        <v>6.0117500000000001</v>
      </c>
      <c r="M73" s="31">
        <f t="shared" si="19"/>
        <v>1322.69661</v>
      </c>
      <c r="N73" s="31">
        <f t="shared" si="5"/>
        <v>1352.5504473237745</v>
      </c>
    </row>
    <row r="74" spans="1:14" ht="47.25" x14ac:dyDescent="0.25">
      <c r="A74" s="17">
        <f t="shared" si="11"/>
        <v>66</v>
      </c>
      <c r="B74" s="18" t="s">
        <v>136</v>
      </c>
      <c r="C74" s="6" t="s">
        <v>137</v>
      </c>
      <c r="D74" s="26">
        <v>140.554</v>
      </c>
      <c r="E74" s="32">
        <v>526.46400000000006</v>
      </c>
      <c r="F74" s="26"/>
      <c r="G74" s="26">
        <v>1.514</v>
      </c>
      <c r="H74" s="28">
        <f t="shared" si="8"/>
        <v>668.53200000000004</v>
      </c>
      <c r="I74" s="29">
        <f t="shared" si="15"/>
        <v>891.11235999999997</v>
      </c>
      <c r="J74" s="29">
        <f t="shared" si="16"/>
        <v>3337.7817600000003</v>
      </c>
      <c r="K74" s="30">
        <f t="shared" si="17"/>
        <v>0</v>
      </c>
      <c r="L74" s="29">
        <f t="shared" si="18"/>
        <v>10.5223</v>
      </c>
      <c r="M74" s="31">
        <f t="shared" si="19"/>
        <v>4239.4164199999996</v>
      </c>
      <c r="N74" s="31">
        <f t="shared" ref="N74:N79" si="20">(I74*4.74/4.85+J74*4.74/4.85+K74*3.27/3.55+L74*6.03/6.95)*1.082*1.075*0.9</f>
        <v>4336.1062216975261</v>
      </c>
    </row>
    <row r="75" spans="1:14" ht="30" customHeight="1" x14ac:dyDescent="0.25">
      <c r="A75" s="17">
        <f t="shared" si="11"/>
        <v>67</v>
      </c>
      <c r="B75" s="18" t="s">
        <v>138</v>
      </c>
      <c r="C75" s="6" t="s">
        <v>139</v>
      </c>
      <c r="D75" s="26">
        <v>164.81299999999999</v>
      </c>
      <c r="E75" s="32">
        <v>57.287999999999997</v>
      </c>
      <c r="F75" s="26">
        <v>57.292999999999999</v>
      </c>
      <c r="G75" s="26">
        <v>1.02</v>
      </c>
      <c r="H75" s="28">
        <f t="shared" si="8"/>
        <v>280.41399999999999</v>
      </c>
      <c r="I75" s="29">
        <f t="shared" si="15"/>
        <v>1044.9144199999998</v>
      </c>
      <c r="J75" s="29">
        <f t="shared" si="16"/>
        <v>363.20591999999999</v>
      </c>
      <c r="K75" s="30">
        <f t="shared" si="17"/>
        <v>203.39014999999998</v>
      </c>
      <c r="L75" s="29">
        <f t="shared" si="18"/>
        <v>7.0890000000000004</v>
      </c>
      <c r="M75" s="31">
        <f t="shared" si="19"/>
        <v>1618.5994899999998</v>
      </c>
      <c r="N75" s="31">
        <f t="shared" si="20"/>
        <v>1643.1983705420841</v>
      </c>
    </row>
    <row r="76" spans="1:14" ht="31.5" x14ac:dyDescent="0.25">
      <c r="A76" s="17">
        <f t="shared" si="11"/>
        <v>68</v>
      </c>
      <c r="B76" s="18" t="s">
        <v>140</v>
      </c>
      <c r="C76" s="6" t="s">
        <v>141</v>
      </c>
      <c r="D76" s="26">
        <v>226.04499999999999</v>
      </c>
      <c r="E76" s="32">
        <v>132.33000000000001</v>
      </c>
      <c r="F76" s="26"/>
      <c r="G76" s="26">
        <v>1.236</v>
      </c>
      <c r="H76" s="28">
        <f t="shared" si="8"/>
        <v>359.61099999999999</v>
      </c>
      <c r="I76" s="29">
        <f t="shared" si="15"/>
        <v>1433.1252999999999</v>
      </c>
      <c r="J76" s="29">
        <f t="shared" si="16"/>
        <v>838.97220000000004</v>
      </c>
      <c r="K76" s="30">
        <f t="shared" si="17"/>
        <v>0</v>
      </c>
      <c r="L76" s="29">
        <f t="shared" si="18"/>
        <v>8.5901999999999994</v>
      </c>
      <c r="M76" s="31">
        <f t="shared" si="19"/>
        <v>2280.6876999999999</v>
      </c>
      <c r="N76" s="31">
        <f t="shared" si="20"/>
        <v>2332.3677168771096</v>
      </c>
    </row>
    <row r="77" spans="1:14" ht="30" customHeight="1" x14ac:dyDescent="0.25">
      <c r="A77" s="17">
        <f t="shared" si="11"/>
        <v>69</v>
      </c>
      <c r="B77" s="18" t="s">
        <v>142</v>
      </c>
      <c r="C77" s="6" t="s">
        <v>145</v>
      </c>
      <c r="D77" s="26">
        <v>186.36199999999999</v>
      </c>
      <c r="E77" s="32">
        <v>132.958</v>
      </c>
      <c r="F77" s="26">
        <v>130.32</v>
      </c>
      <c r="G77" s="26">
        <v>4.9029999999999996</v>
      </c>
      <c r="H77" s="28">
        <f t="shared" si="8"/>
        <v>454.54300000000001</v>
      </c>
      <c r="I77" s="29">
        <f t="shared" si="15"/>
        <v>1181.5350799999999</v>
      </c>
      <c r="J77" s="29">
        <f t="shared" si="16"/>
        <v>842.95371999999998</v>
      </c>
      <c r="K77" s="30">
        <f t="shared" si="17"/>
        <v>462.63599999999997</v>
      </c>
      <c r="L77" s="29">
        <f t="shared" si="18"/>
        <v>34.075849999999996</v>
      </c>
      <c r="M77" s="31">
        <f t="shared" si="19"/>
        <v>2521.2006499999998</v>
      </c>
      <c r="N77" s="31">
        <f t="shared" si="20"/>
        <v>2548.2937426183812</v>
      </c>
    </row>
    <row r="78" spans="1:14" ht="31.5" x14ac:dyDescent="0.25">
      <c r="A78" s="17">
        <f t="shared" si="11"/>
        <v>70</v>
      </c>
      <c r="B78" s="18" t="s">
        <v>144</v>
      </c>
      <c r="C78" s="6" t="s">
        <v>146</v>
      </c>
      <c r="D78" s="26">
        <v>636.24599999999998</v>
      </c>
      <c r="E78" s="32">
        <v>406.53</v>
      </c>
      <c r="F78" s="26">
        <v>386.03500000000003</v>
      </c>
      <c r="G78" s="26">
        <v>4.5730000000000004</v>
      </c>
      <c r="H78" s="28">
        <f t="shared" si="8"/>
        <v>1433.384</v>
      </c>
      <c r="I78" s="29">
        <f t="shared" si="15"/>
        <v>4033.7996399999997</v>
      </c>
      <c r="J78" s="29">
        <f t="shared" si="16"/>
        <v>2577.4001999999996</v>
      </c>
      <c r="K78" s="30">
        <f t="shared" si="17"/>
        <v>1370.42425</v>
      </c>
      <c r="L78" s="29">
        <f t="shared" si="18"/>
        <v>31.782350000000005</v>
      </c>
      <c r="M78" s="31">
        <f t="shared" si="19"/>
        <v>8013.4064399999997</v>
      </c>
      <c r="N78" s="31">
        <f t="shared" si="20"/>
        <v>8114.1905420224612</v>
      </c>
    </row>
    <row r="79" spans="1:14" ht="31.5" x14ac:dyDescent="0.25">
      <c r="A79" s="17">
        <f t="shared" si="11"/>
        <v>71</v>
      </c>
      <c r="B79" s="18" t="s">
        <v>143</v>
      </c>
      <c r="C79" s="6" t="s">
        <v>147</v>
      </c>
      <c r="D79" s="26">
        <v>403.459</v>
      </c>
      <c r="E79" s="32">
        <v>203.512</v>
      </c>
      <c r="F79" s="26">
        <v>79.91</v>
      </c>
      <c r="G79" s="26">
        <v>2.2970000000000002</v>
      </c>
      <c r="H79" s="28">
        <f t="shared" si="8"/>
        <v>689.178</v>
      </c>
      <c r="I79" s="29">
        <f t="shared" si="15"/>
        <v>2557.9300600000001</v>
      </c>
      <c r="J79" s="29">
        <f t="shared" si="16"/>
        <v>1290.2660799999999</v>
      </c>
      <c r="K79" s="30">
        <f t="shared" si="17"/>
        <v>283.68049999999999</v>
      </c>
      <c r="L79" s="29">
        <f t="shared" si="18"/>
        <v>15.964150000000002</v>
      </c>
      <c r="M79" s="31">
        <f t="shared" si="19"/>
        <v>4147.8407900000002</v>
      </c>
      <c r="N79" s="31">
        <f t="shared" si="20"/>
        <v>4225.1036039464871</v>
      </c>
    </row>
    <row r="80" spans="1:14" ht="15.75" x14ac:dyDescent="0.25">
      <c r="A80" s="5"/>
      <c r="B80" s="5"/>
      <c r="C80" s="5"/>
      <c r="D80" s="26"/>
      <c r="E80" s="32"/>
      <c r="F80" s="26"/>
      <c r="G80" s="26"/>
      <c r="H80" s="28"/>
      <c r="I80" s="20"/>
      <c r="J80" s="21"/>
      <c r="K80" s="20"/>
      <c r="L80" s="20"/>
      <c r="M80" s="22"/>
      <c r="N80" s="31"/>
    </row>
    <row r="81" spans="1:14" ht="15.75" x14ac:dyDescent="0.25">
      <c r="A81" s="5"/>
      <c r="B81" s="5"/>
      <c r="C81" s="5"/>
      <c r="D81" s="23"/>
      <c r="E81" s="24"/>
      <c r="F81" s="23"/>
      <c r="G81" s="23"/>
      <c r="H81" s="28">
        <f t="shared" ref="H81:M81" si="21">SUM(H9:H80)</f>
        <v>34402.650000000009</v>
      </c>
      <c r="I81" s="31">
        <f t="shared" si="21"/>
        <v>122450.29717999998</v>
      </c>
      <c r="J81" s="31">
        <f t="shared" si="21"/>
        <v>57671.359859999975</v>
      </c>
      <c r="K81" s="31">
        <f t="shared" si="21"/>
        <v>19172.382049999993</v>
      </c>
      <c r="L81" s="31">
        <f t="shared" si="21"/>
        <v>4111.7798500000008</v>
      </c>
      <c r="M81" s="31">
        <f t="shared" si="21"/>
        <v>203405.81894</v>
      </c>
      <c r="N81" s="31"/>
    </row>
    <row r="82" spans="1:14" ht="15.75" x14ac:dyDescent="0.25">
      <c r="A82" s="5"/>
      <c r="B82" s="5"/>
      <c r="C82" s="5" t="s">
        <v>129</v>
      </c>
      <c r="D82" s="23"/>
      <c r="E82" s="24"/>
      <c r="F82" s="23"/>
      <c r="G82" s="23"/>
      <c r="H82" s="25"/>
      <c r="I82" s="33">
        <f>I81*4.74/4.85</f>
        <v>119673.07394498969</v>
      </c>
      <c r="J82" s="33">
        <f>J81*4.74/4.85</f>
        <v>56363.349636371117</v>
      </c>
      <c r="K82" s="33">
        <f>K81*3.27/3.55</f>
        <v>17660.194169999995</v>
      </c>
      <c r="L82" s="33">
        <f>L81*6.03/6.95</f>
        <v>3567.4866900000011</v>
      </c>
      <c r="M82" s="33">
        <f>I82+J82+K82+L82</f>
        <v>197264.1044413608</v>
      </c>
      <c r="N82" s="34"/>
    </row>
    <row r="88" spans="1:14" ht="18.75" x14ac:dyDescent="0.3">
      <c r="A88" s="4"/>
      <c r="B88" s="4"/>
      <c r="C88" s="2"/>
      <c r="D88" s="12"/>
      <c r="E88" s="12"/>
      <c r="F88" s="12"/>
      <c r="G88" s="12"/>
      <c r="H88" s="12"/>
      <c r="I88" s="4"/>
      <c r="J88" s="4"/>
      <c r="K88" s="4"/>
      <c r="L88" s="4"/>
      <c r="M88" s="4"/>
    </row>
    <row r="89" spans="1:14" ht="18.75" x14ac:dyDescent="0.3">
      <c r="A89" s="4"/>
      <c r="B89" s="4"/>
      <c r="C89" s="2"/>
      <c r="D89" s="12"/>
      <c r="E89" s="12"/>
      <c r="F89" s="12"/>
      <c r="G89" s="12"/>
      <c r="H89" s="12"/>
      <c r="I89" s="4"/>
      <c r="J89" s="4"/>
      <c r="K89" s="4"/>
      <c r="L89" s="4"/>
      <c r="M89" s="4"/>
    </row>
    <row r="90" spans="1:14" ht="18.75" x14ac:dyDescent="0.3">
      <c r="A90" s="4"/>
      <c r="B90" s="4"/>
      <c r="C90" s="2"/>
      <c r="D90" s="12"/>
      <c r="E90" s="12"/>
      <c r="F90" s="12"/>
      <c r="G90" s="12"/>
      <c r="H90" s="12"/>
      <c r="I90" s="4"/>
      <c r="J90" s="4"/>
      <c r="K90" s="4"/>
      <c r="L90" s="4"/>
      <c r="M90" s="4"/>
    </row>
    <row r="91" spans="1:14" ht="18.75" x14ac:dyDescent="0.3">
      <c r="A91" s="4"/>
      <c r="B91" s="4"/>
      <c r="C91" s="2"/>
      <c r="D91" s="12"/>
      <c r="E91" s="12"/>
      <c r="F91" s="12"/>
      <c r="G91" s="12"/>
      <c r="H91" s="12"/>
      <c r="I91" s="4"/>
      <c r="J91" s="4"/>
      <c r="K91" s="4"/>
      <c r="L91" s="4"/>
      <c r="M91" s="4"/>
    </row>
    <row r="92" spans="1:14" ht="18.75" x14ac:dyDescent="0.3">
      <c r="A92" s="4"/>
      <c r="B92" s="4"/>
      <c r="C92" s="2"/>
      <c r="D92" s="12"/>
      <c r="E92" s="12"/>
      <c r="F92" s="12"/>
      <c r="G92" s="12"/>
      <c r="H92" s="12"/>
      <c r="I92" s="4"/>
      <c r="J92" s="4"/>
      <c r="K92" s="4"/>
      <c r="L92" s="4"/>
      <c r="M92" s="4"/>
    </row>
    <row r="93" spans="1:14" ht="18.75" x14ac:dyDescent="0.3">
      <c r="A93" s="4"/>
      <c r="B93" s="4"/>
      <c r="C93" s="2"/>
      <c r="D93" s="12"/>
      <c r="E93" s="12"/>
      <c r="F93" s="12"/>
      <c r="G93" s="12"/>
      <c r="H93" s="12"/>
      <c r="I93" s="4"/>
      <c r="J93" s="4"/>
      <c r="K93" s="4"/>
      <c r="L93" s="4"/>
      <c r="M93" s="4"/>
    </row>
    <row r="94" spans="1:14" ht="18.75" x14ac:dyDescent="0.3">
      <c r="A94" s="4"/>
      <c r="B94" s="4"/>
      <c r="C94" s="2"/>
      <c r="D94" s="12"/>
      <c r="E94" s="12"/>
      <c r="F94" s="12"/>
      <c r="G94" s="12"/>
      <c r="H94" s="12"/>
      <c r="I94" s="4"/>
      <c r="J94" s="4"/>
      <c r="K94" s="4"/>
      <c r="L94" s="4"/>
      <c r="M94" s="4"/>
    </row>
    <row r="95" spans="1:14" ht="18.75" x14ac:dyDescent="0.3">
      <c r="A95" s="4"/>
      <c r="B95" s="4"/>
      <c r="C95" s="2"/>
      <c r="D95" s="12"/>
      <c r="E95" s="12"/>
      <c r="F95" s="12"/>
      <c r="G95" s="12"/>
      <c r="H95" s="12"/>
      <c r="I95" s="4"/>
      <c r="J95" s="4"/>
      <c r="K95" s="4"/>
      <c r="L95" s="4"/>
      <c r="M95" s="4"/>
    </row>
  </sheetData>
  <autoFilter ref="A3:M79"/>
  <mergeCells count="18">
    <mergeCell ref="J6:J8"/>
    <mergeCell ref="K6:K8"/>
    <mergeCell ref="N5:N8"/>
    <mergeCell ref="A1:M1"/>
    <mergeCell ref="A4:C4"/>
    <mergeCell ref="A5:A8"/>
    <mergeCell ref="B5:B8"/>
    <mergeCell ref="C5:C8"/>
    <mergeCell ref="D5:H5"/>
    <mergeCell ref="I5:M5"/>
    <mergeCell ref="D6:D8"/>
    <mergeCell ref="E6:E8"/>
    <mergeCell ref="L6:L8"/>
    <mergeCell ref="M6:M8"/>
    <mergeCell ref="F6:F8"/>
    <mergeCell ref="G6:G8"/>
    <mergeCell ref="H6:H8"/>
    <mergeCell ref="I6:I8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4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ТЗ 12-001</vt:lpstr>
      <vt:lpstr>'ТЗ 12-001'!Область_печати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2012-03-30T12:33:34Z</dcterms:modified>
</cp:coreProperties>
</file>