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48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закл.договоров'!$A$4:$H$143</definedName>
  </definedNames>
  <calcPr calcId="145621" refMode="R1C1"/>
</workbook>
</file>

<file path=xl/calcChain.xml><?xml version="1.0" encoding="utf-8"?>
<calcChain xmlns="http://schemas.openxmlformats.org/spreadsheetml/2006/main">
  <c r="G142" i="3" l="1"/>
  <c r="G140" i="3"/>
  <c r="G139" i="3"/>
  <c r="G138" i="3"/>
  <c r="G137" i="3"/>
  <c r="G136" i="3"/>
  <c r="G135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2" i="3"/>
  <c r="G71" i="3"/>
  <c r="G69" i="3"/>
  <c r="G68" i="3"/>
  <c r="G58" i="3"/>
  <c r="G56" i="3"/>
  <c r="G55" i="3"/>
  <c r="G53" i="3"/>
  <c r="G50" i="3"/>
  <c r="G49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E82" i="2" l="1"/>
  <c r="F82" i="2"/>
  <c r="G82" i="2"/>
  <c r="H82" i="2"/>
  <c r="I82" i="2"/>
  <c r="J82" i="2"/>
  <c r="K82" i="2"/>
  <c r="D82" i="2"/>
  <c r="E6" i="2"/>
  <c r="F6" i="2"/>
  <c r="G6" i="2"/>
  <c r="H6" i="2"/>
  <c r="I6" i="2"/>
  <c r="J6" i="2"/>
  <c r="K6" i="2"/>
  <c r="D6" i="2"/>
  <c r="G70" i="3" l="1"/>
  <c r="G67" i="3"/>
  <c r="G66" i="3"/>
  <c r="G65" i="3"/>
  <c r="G64" i="3"/>
  <c r="G63" i="3"/>
  <c r="G62" i="3"/>
  <c r="G61" i="3"/>
  <c r="G60" i="3"/>
  <c r="G59" i="3"/>
  <c r="G57" i="3"/>
  <c r="G54" i="3"/>
  <c r="G52" i="3"/>
  <c r="G51" i="3"/>
  <c r="G48" i="3"/>
  <c r="G30" i="3"/>
  <c r="G5" i="3"/>
</calcChain>
</file>

<file path=xl/comments1.xml><?xml version="1.0" encoding="utf-8"?>
<comments xmlns="http://schemas.openxmlformats.org/spreadsheetml/2006/main">
  <authors>
    <author>Красноплахтыч</author>
  </authors>
  <commentList>
    <comment ref="G63" authorId="0">
      <text>
        <r>
          <rPr>
            <b/>
            <sz val="9"/>
            <color indexed="81"/>
            <rFont val="Tahoma"/>
            <family val="2"/>
            <charset val="204"/>
          </rPr>
          <t>Красноплахтыч: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<sst xmlns="http://schemas.openxmlformats.org/spreadsheetml/2006/main" count="652" uniqueCount="153">
  <si>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</si>
  <si>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</si>
  <si>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</si>
  <si>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</si>
  <si>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</si>
  <si>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</si>
  <si>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</si>
  <si>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</si>
  <si>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</si>
  <si>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</si>
  <si>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</si>
  <si>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</si>
  <si>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</si>
  <si>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</si>
  <si>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</si>
  <si>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</si>
  <si>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</si>
  <si>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</si>
  <si>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</si>
  <si>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</si>
  <si>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</si>
  <si>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</si>
  <si>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</si>
  <si>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6 месяцев</t>
  </si>
  <si>
    <t>ПС 35/10 кВ "Тулиновская"</t>
  </si>
  <si>
    <t>ПС 110/6 кВ "Тамбовская № 8"</t>
  </si>
  <si>
    <t>ПС 35/10 кВ "Черняновская"</t>
  </si>
  <si>
    <t>12 месяцев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</si>
  <si>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</si>
  <si>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</si>
  <si>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</si>
  <si>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</si>
  <si>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</si>
  <si>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</si>
  <si>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</si>
  <si>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</si>
  <si>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110/6 кВ Тамбовская № 8</t>
  </si>
  <si>
    <t>ПС 35/10 кВ Горельская</t>
  </si>
  <si>
    <t>ПС 35/10 кВ Татановская</t>
  </si>
  <si>
    <t>ПС 110/35/10 кВ Тамбовская № 6</t>
  </si>
  <si>
    <t>ПС 35/10 кВ Селезневская</t>
  </si>
  <si>
    <t>ПС 110/35/10 кВ Комсомольская</t>
  </si>
  <si>
    <t>ПС 35/10 кВ Черняновская</t>
  </si>
  <si>
    <t>ПС 110/10 кВ "Малоталинская"</t>
  </si>
  <si>
    <t>ПС 110/6 кВ Тамбовская № 5</t>
  </si>
  <si>
    <t>ПС 110/35/10 кВ Промышленная</t>
  </si>
  <si>
    <t>ПС 35/10 кВ Тимирязевская</t>
  </si>
  <si>
    <t>ПС 35/10 кВ П. Пригородная</t>
  </si>
  <si>
    <t>ПС 35/10 кВ Столовская</t>
  </si>
  <si>
    <t>ПС 35/10 кВ "Столовская"</t>
  </si>
  <si>
    <t>ПС 110/10 кВ "Спасская"</t>
  </si>
  <si>
    <t>ПС 35/10 кВ Серебряковская</t>
  </si>
  <si>
    <t>ПС 35/10 кВ "Ивановская"</t>
  </si>
  <si>
    <t>ПС 35/10 кВ "Авангардская"</t>
  </si>
  <si>
    <t>ПС 35/10 кВ "Пичерская"</t>
  </si>
  <si>
    <t>ПС 35/10 кВ "Платоновская"</t>
  </si>
  <si>
    <t>ПС 35/10 кВ "Серебряковская"</t>
  </si>
  <si>
    <t>ПС 35/10 кВ "Бокинская"</t>
  </si>
  <si>
    <t>ПС 35/10 кВ Авдеевская</t>
  </si>
  <si>
    <t>ПС 110/35/10 кВ Кузьминская</t>
  </si>
  <si>
    <t>4 месяца</t>
  </si>
  <si>
    <t>24 месяца</t>
  </si>
  <si>
    <t>ПС 35/10 кВ "Авдеевская"</t>
  </si>
  <si>
    <t>ПС 35/10 кВ "Бахаревская"</t>
  </si>
  <si>
    <t>ПС 35/10 кВ "Верхоценская"</t>
  </si>
  <si>
    <t>ПС 35/10 кВ "Суравская"</t>
  </si>
  <si>
    <t>ПС 35/10 кВ "Сухотинская"</t>
  </si>
  <si>
    <t>ПС 35/10 кВ "Ярославская"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</si>
  <si>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</si>
  <si>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</si>
  <si>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</si>
  <si>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</si>
  <si>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"Устьинская"</t>
  </si>
  <si>
    <t>ПС 35/10 кВ "Кленская"</t>
  </si>
  <si>
    <t>ПС 35/10 кВ "Б. Избердеевская"</t>
  </si>
  <si>
    <t>ПС 35/10 кВ "Кочетовская"</t>
  </si>
  <si>
    <t>ПС 35/10 кВ "Яблоновецкая"</t>
  </si>
  <si>
    <t>ПС 35/10 кВ "Жидиловская"</t>
  </si>
  <si>
    <t>ПС 35/10 кВ «Екатерининская»</t>
  </si>
  <si>
    <t>ПС 35/10 кВ "КИМ"</t>
  </si>
  <si>
    <t>ПС 35/10 кВ "Вырубовская"</t>
  </si>
  <si>
    <t>ПС 35/10 кВ "Ранинская"</t>
  </si>
  <si>
    <t>ПС 35/10 кВ "Козьмодемьянская"</t>
  </si>
  <si>
    <t>ПС 35/10 кВ "Б.Дорога"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</si>
  <si>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</si>
  <si>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</si>
  <si>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</si>
  <si>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</si>
  <si>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</si>
  <si>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110/10 кВ "Архангельская"</t>
  </si>
  <si>
    <t>ПС 35/10 кВ "Б.Избердеевская"</t>
  </si>
  <si>
    <t>ПС 35/10 кВ «Артемовская»</t>
  </si>
  <si>
    <t>ПС 35/10 кВ Максимовская</t>
  </si>
  <si>
    <t>ПС 35/10 кВ Туголуковская</t>
  </si>
  <si>
    <t>ПС 35/10 кВ Львовская</t>
  </si>
  <si>
    <t>ПС 110/10 кВ Богдановская</t>
  </si>
  <si>
    <t xml:space="preserve"> </t>
  </si>
  <si>
    <t>ПС 110/35/10 кВ «Токаревская»</t>
  </si>
  <si>
    <t>ПС 110/35/10 кВ Павловская</t>
  </si>
  <si>
    <t>ПС 110/35/10 кВ Ржаксинская</t>
  </si>
  <si>
    <t>ПС 110/35/10 кВ «М. Горьковская»</t>
  </si>
  <si>
    <t>ПС 110/35/10 кВ «Мучкапская»</t>
  </si>
  <si>
    <t>ПС 110/35/10 Мордовская</t>
  </si>
  <si>
    <t>ПС 110/10 кВ М. Алабушская</t>
  </si>
  <si>
    <t>ПС 110/35/10 кВ Жердевская</t>
  </si>
  <si>
    <t>ПС 110/35/10 кВ Шпикуловская</t>
  </si>
  <si>
    <t>ПС 35/10 кВ Кулешовская</t>
  </si>
  <si>
    <t>ПС 35/10 кВ Лукинская</t>
  </si>
  <si>
    <t>ПС 35/10 кВ Черняевская</t>
  </si>
  <si>
    <t>ПС 35/10 кВ Артемовская</t>
  </si>
  <si>
    <t>ПС 35/10 кВ В. Вершинская</t>
  </si>
  <si>
    <t>ПС 35/10 кВ Росляйская</t>
  </si>
  <si>
    <t>ПС 35/10 кВ Полетаевская</t>
  </si>
  <si>
    <t>ПС 35/10 кВ Бурнакская</t>
  </si>
  <si>
    <t>ПС 110/10 Богдановская</t>
  </si>
  <si>
    <t>ПС 110/35/10 кВ М. Горьковская</t>
  </si>
  <si>
    <t>ПС 35/10 "Рыбинская"</t>
  </si>
  <si>
    <t>ПС 35/10 "Крюковская"</t>
  </si>
  <si>
    <t>ПС 35/10 "Кулеватовская"</t>
  </si>
  <si>
    <t>ПС 35/10 "Серповская"</t>
  </si>
  <si>
    <t>ПС 35/10 "Троицкоросляйская"</t>
  </si>
  <si>
    <t>ПС 35/10 "Егоровская"</t>
  </si>
  <si>
    <t>ПС 35/10 "Бондарская"</t>
  </si>
  <si>
    <t>ПС 35/10 "Верхнеярославская"</t>
  </si>
  <si>
    <t>ПС 35/10 "Покрововасильевская"</t>
  </si>
  <si>
    <t>ПС 35/10 "Рудовская"</t>
  </si>
  <si>
    <t>ПС 35/10 "Ломовисская"</t>
  </si>
  <si>
    <t>ПС 35/10 "Вернадовская"</t>
  </si>
  <si>
    <t>ПС 35/10 "Липовская"</t>
  </si>
  <si>
    <t>ПС 35/10 "Кёршинская"</t>
  </si>
  <si>
    <t>ПС 35/10 "Заречная"</t>
  </si>
  <si>
    <t>ПС 35/10 "Агропром"</t>
  </si>
  <si>
    <t>ПС 35/10 "Вяжлинская"</t>
  </si>
  <si>
    <t>ПС 35/10 "Пахотноугловская"</t>
  </si>
  <si>
    <t>ПС 35/10 "Дегтянская"</t>
  </si>
  <si>
    <t>ПС 35/10 "Северная"</t>
  </si>
  <si>
    <t>ПС 110/10 "Шачинская"</t>
  </si>
  <si>
    <t>ПС 35/10 "Восточная"</t>
  </si>
  <si>
    <t>ПС 35/10 "Балыклейская"</t>
  </si>
  <si>
    <t>ПС 35/10 "Никитинская"</t>
  </si>
  <si>
    <t>ПС 110/35/10 "Инжавинская"</t>
  </si>
  <si>
    <t>ПС 110/35/10 "Кирсановская"</t>
  </si>
  <si>
    <t>ПС 35/10 кВ В.Вершинская</t>
  </si>
  <si>
    <t>ПС 35/10 кВ Шульгинская</t>
  </si>
  <si>
    <t>ПС 35/10 кВ «Сукмановская»</t>
  </si>
  <si>
    <t>ПС 35/10 кВ Н. Сергиевская</t>
  </si>
  <si>
    <t>ПС 35/10 кВ Протасовская</t>
  </si>
  <si>
    <t>2 месяца</t>
  </si>
  <si>
    <t>Тамбовэнерго</t>
  </si>
  <si>
    <t>Пообъектная информация по заключенным договорам ТП за Октябрь 2013 г.</t>
  </si>
  <si>
    <t xml:space="preserve">Максимальная мощность, кВт </t>
  </si>
  <si>
    <t>№</t>
  </si>
  <si>
    <t>Сведения о деятельности филиала ОАО " МРСК Центра" - "Тамбовэнерго" по технологическому присоединению за октябрь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</si>
</sst>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#,##0.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Fill="1" applyBorder="1"/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4" borderId="0" xfId="0" applyFont="1" applyFill="1"/>
    <xf numFmtId="0" fontId="0" fillId="4" borderId="0" xfId="0" applyFont="1" applyFill="1"/>
    <xf numFmtId="164" fontId="12" fillId="4" borderId="0" xfId="0" applyNumberFormat="1" applyFont="1" applyFill="1"/>
    <xf numFmtId="0" fontId="13" fillId="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6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8" fillId="0" borderId="1" xfId="46" applyFont="1" applyFill="1" applyBorder="1" applyAlignment="1">
      <alignment horizontal="center" vertical="center" wrapText="1"/>
    </xf>
    <xf numFmtId="2" fontId="5" fillId="0" borderId="1" xfId="142" applyNumberFormat="1" applyFont="1" applyFill="1" applyBorder="1" applyAlignment="1">
      <alignment horizontal="center" vertical="center" wrapText="1"/>
    </xf>
    <xf numFmtId="14" fontId="5" fillId="0" borderId="1" xfId="142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1" fontId="21" fillId="0" borderId="0" xfId="0" applyNumberFormat="1" applyFont="1" applyFill="1" applyBorder="1"/>
    <xf numFmtId="4" fontId="0" fillId="0" borderId="0" xfId="0" applyNumberFormat="1"/>
    <xf numFmtId="0" fontId="21" fillId="0" borderId="0" xfId="0" applyFont="1" applyFill="1" applyBorder="1"/>
    <xf numFmtId="164" fontId="21" fillId="0" borderId="0" xfId="0" applyNumberFormat="1" applyFont="1" applyFill="1" applyBorder="1"/>
    <xf numFmtId="0" fontId="20" fillId="2" borderId="1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1" fontId="20" fillId="2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45" applyFont="1" applyFill="1" applyBorder="1" applyAlignment="1">
      <alignment horizontal="center" vertical="center" wrapText="1"/>
    </xf>
    <xf numFmtId="0" fontId="8" fillId="0" borderId="1" xfId="146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8" fillId="0" borderId="1" xfId="147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5" fillId="4" borderId="1" xfId="11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0" borderId="0" xfId="0" applyFont="1"/>
    <xf numFmtId="0" fontId="22" fillId="3" borderId="1" xfId="0" applyFont="1" applyFill="1" applyBorder="1" applyAlignment="1">
      <alignment vertical="top"/>
    </xf>
    <xf numFmtId="0" fontId="19" fillId="3" borderId="1" xfId="0" applyFont="1" applyFill="1" applyBorder="1" applyAlignment="1">
      <alignment horizontal="center" vertical="center"/>
    </xf>
  </cellXfs>
  <cellStyles count="149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8"/>
    <cellStyle name="Обычный 36" xfId="69"/>
    <cellStyle name="Обычный 37" xfId="70"/>
    <cellStyle name="Обычный 376" xfId="146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83" xfId="145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7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zoomScaleNormal="100" workbookViewId="0">
      <pane ySplit="5" topLeftCell="A6" activePane="bottomLeft" state="frozen"/>
      <selection pane="bottomLeft" activeCell="A6" sqref="A6:XFD6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7" s="7" customFormat="1" ht="15.75" x14ac:dyDescent="0.25">
      <c r="A1" s="16"/>
      <c r="B1" s="16"/>
      <c r="C1" s="16"/>
      <c r="D1" s="16"/>
      <c r="E1" s="16"/>
      <c r="F1" s="16"/>
      <c r="G1" s="16"/>
      <c r="H1" s="40" t="s">
        <v>15</v>
      </c>
      <c r="I1" s="40"/>
      <c r="J1" s="40"/>
      <c r="K1" s="40"/>
    </row>
    <row r="2" spans="1:17" s="7" customFormat="1" x14ac:dyDescent="0.25">
      <c r="A2" s="41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7" s="7" customFormat="1" ht="15.75" customHeight="1" x14ac:dyDescent="0.25">
      <c r="A3" s="48" t="s">
        <v>2</v>
      </c>
      <c r="B3" s="66" t="s">
        <v>151</v>
      </c>
      <c r="C3" s="48" t="s">
        <v>14</v>
      </c>
      <c r="D3" s="48" t="s">
        <v>3</v>
      </c>
      <c r="E3" s="48"/>
      <c r="F3" s="48" t="s">
        <v>4</v>
      </c>
      <c r="G3" s="48"/>
      <c r="H3" s="48" t="s">
        <v>5</v>
      </c>
      <c r="I3" s="49"/>
      <c r="J3" s="48" t="s">
        <v>6</v>
      </c>
      <c r="K3" s="48"/>
      <c r="L3" s="42"/>
      <c r="M3" s="43"/>
      <c r="N3" s="44"/>
      <c r="O3" s="44"/>
      <c r="P3" s="44"/>
      <c r="Q3" s="17"/>
    </row>
    <row r="4" spans="1:17" s="7" customFormat="1" ht="46.5" customHeight="1" x14ac:dyDescent="0.25">
      <c r="A4" s="48"/>
      <c r="B4" s="67"/>
      <c r="C4" s="48"/>
      <c r="D4" s="48"/>
      <c r="E4" s="48"/>
      <c r="F4" s="48"/>
      <c r="G4" s="48"/>
      <c r="H4" s="48"/>
      <c r="I4" s="49"/>
      <c r="J4" s="48"/>
      <c r="K4" s="48"/>
      <c r="L4" s="45"/>
      <c r="M4" s="46"/>
      <c r="N4" s="47"/>
      <c r="O4" s="46"/>
      <c r="P4" s="44"/>
      <c r="Q4" s="17"/>
    </row>
    <row r="5" spans="1:17" s="7" customFormat="1" x14ac:dyDescent="0.25">
      <c r="A5" s="48"/>
      <c r="B5" s="68"/>
      <c r="C5" s="48"/>
      <c r="D5" s="50" t="s">
        <v>7</v>
      </c>
      <c r="E5" s="50" t="s">
        <v>8</v>
      </c>
      <c r="F5" s="50" t="s">
        <v>7</v>
      </c>
      <c r="G5" s="50" t="s">
        <v>8</v>
      </c>
      <c r="H5" s="50" t="s">
        <v>7</v>
      </c>
      <c r="I5" s="51" t="s">
        <v>8</v>
      </c>
      <c r="J5" s="50" t="s">
        <v>7</v>
      </c>
      <c r="K5" s="50" t="s">
        <v>8</v>
      </c>
      <c r="M5" s="46"/>
      <c r="N5" s="46"/>
      <c r="O5" s="46"/>
      <c r="P5" s="46"/>
      <c r="Q5" s="17"/>
    </row>
    <row r="6" spans="1:17" s="72" customFormat="1" x14ac:dyDescent="0.25">
      <c r="A6" s="73"/>
      <c r="B6" s="73"/>
      <c r="C6" s="73" t="s">
        <v>16</v>
      </c>
      <c r="D6" s="74">
        <f>SUM(D7:D81)</f>
        <v>84</v>
      </c>
      <c r="E6" s="74">
        <f t="shared" ref="E6:K6" si="0">SUM(E7:E81)</f>
        <v>4.0099450000000001</v>
      </c>
      <c r="F6" s="74">
        <f t="shared" si="0"/>
        <v>82</v>
      </c>
      <c r="G6" s="74">
        <f t="shared" si="0"/>
        <v>3.9416999999999978</v>
      </c>
      <c r="H6" s="74">
        <f t="shared" si="0"/>
        <v>61</v>
      </c>
      <c r="I6" s="74">
        <f t="shared" si="0"/>
        <v>7.5757499999999975</v>
      </c>
      <c r="J6" s="74">
        <f t="shared" si="0"/>
        <v>7</v>
      </c>
      <c r="K6" s="74">
        <f t="shared" si="0"/>
        <v>0.53500000000000003</v>
      </c>
    </row>
    <row r="7" spans="1:17" s="17" customFormat="1" x14ac:dyDescent="0.25">
      <c r="A7" s="5" t="s">
        <v>148</v>
      </c>
      <c r="B7" s="52">
        <v>1</v>
      </c>
      <c r="C7" s="5" t="s">
        <v>53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7" s="17" customFormat="1" x14ac:dyDescent="0.25">
      <c r="A8" s="5" t="s">
        <v>148</v>
      </c>
      <c r="B8" s="52">
        <v>2</v>
      </c>
      <c r="C8" s="5" t="s">
        <v>57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7" s="17" customFormat="1" x14ac:dyDescent="0.25">
      <c r="A9" s="5" t="s">
        <v>148</v>
      </c>
      <c r="B9" s="52">
        <v>3</v>
      </c>
      <c r="C9" s="5" t="s">
        <v>30</v>
      </c>
      <c r="D9" s="5">
        <v>1</v>
      </c>
      <c r="E9" s="5">
        <v>5.0000000000000001E-3</v>
      </c>
      <c r="F9" s="5">
        <v>1</v>
      </c>
      <c r="G9" s="5">
        <v>5.0000000000000001E-3</v>
      </c>
      <c r="H9" s="5">
        <v>5</v>
      </c>
      <c r="I9" s="5">
        <v>4.4999999999999998E-2</v>
      </c>
      <c r="J9" s="5">
        <v>0</v>
      </c>
      <c r="K9" s="5">
        <v>0</v>
      </c>
    </row>
    <row r="10" spans="1:17" s="17" customFormat="1" x14ac:dyDescent="0.25">
      <c r="A10" s="5" t="s">
        <v>148</v>
      </c>
      <c r="B10" s="52">
        <v>4</v>
      </c>
      <c r="C10" s="5" t="s">
        <v>32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1.7529999999999999</v>
      </c>
      <c r="J10" s="5">
        <v>0</v>
      </c>
      <c r="K10" s="5">
        <v>0</v>
      </c>
    </row>
    <row r="11" spans="1:17" s="17" customFormat="1" x14ac:dyDescent="0.25">
      <c r="A11" s="5" t="s">
        <v>148</v>
      </c>
      <c r="B11" s="52">
        <v>5</v>
      </c>
      <c r="C11" s="5" t="s">
        <v>52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0.01</v>
      </c>
    </row>
    <row r="12" spans="1:17" s="17" customFormat="1" x14ac:dyDescent="0.25">
      <c r="A12" s="5" t="s">
        <v>148</v>
      </c>
      <c r="B12" s="52">
        <v>6</v>
      </c>
      <c r="C12" s="5" t="s">
        <v>54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7" s="17" customFormat="1" x14ac:dyDescent="0.25">
      <c r="A13" s="5" t="s">
        <v>148</v>
      </c>
      <c r="B13" s="52">
        <v>7</v>
      </c>
      <c r="C13" s="5" t="s">
        <v>55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7" s="2" customFormat="1" x14ac:dyDescent="0.25">
      <c r="A14" s="5" t="s">
        <v>148</v>
      </c>
      <c r="B14" s="52">
        <v>8</v>
      </c>
      <c r="C14" s="5" t="s">
        <v>31</v>
      </c>
      <c r="D14" s="3">
        <v>2</v>
      </c>
      <c r="E14" s="53">
        <v>1.1299999999999999E-2</v>
      </c>
      <c r="F14" s="3">
        <v>5</v>
      </c>
      <c r="G14" s="5">
        <v>1.0412999999999999</v>
      </c>
      <c r="H14" s="5">
        <v>1</v>
      </c>
      <c r="I14" s="5">
        <v>7.0000000000000001E-3</v>
      </c>
      <c r="J14" s="5">
        <v>0</v>
      </c>
      <c r="K14" s="5">
        <v>0</v>
      </c>
    </row>
    <row r="15" spans="1:17" s="2" customFormat="1" x14ac:dyDescent="0.25">
      <c r="A15" s="5" t="s">
        <v>148</v>
      </c>
      <c r="B15" s="52">
        <v>9</v>
      </c>
      <c r="C15" s="5" t="s">
        <v>33</v>
      </c>
      <c r="D15" s="3">
        <v>3</v>
      </c>
      <c r="E15" s="53">
        <v>2.93E-2</v>
      </c>
      <c r="F15" s="3">
        <v>4</v>
      </c>
      <c r="G15" s="5">
        <v>2.4799999999999999E-2</v>
      </c>
      <c r="H15" s="5">
        <v>1</v>
      </c>
      <c r="I15" s="5">
        <v>1.4999999999999999E-2</v>
      </c>
      <c r="J15" s="5">
        <v>0</v>
      </c>
      <c r="K15" s="5">
        <v>0</v>
      </c>
    </row>
    <row r="16" spans="1:17" s="2" customFormat="1" x14ac:dyDescent="0.25">
      <c r="A16" s="5" t="s">
        <v>148</v>
      </c>
      <c r="B16" s="52">
        <v>10</v>
      </c>
      <c r="C16" s="5" t="s">
        <v>56</v>
      </c>
      <c r="D16" s="3">
        <v>1</v>
      </c>
      <c r="E16" s="53">
        <v>2</v>
      </c>
      <c r="F16" s="3">
        <v>1</v>
      </c>
      <c r="G16" s="5">
        <v>0.01</v>
      </c>
      <c r="H16" s="5">
        <v>0</v>
      </c>
      <c r="I16" s="5">
        <v>0</v>
      </c>
      <c r="J16" s="5">
        <v>0</v>
      </c>
      <c r="K16" s="5">
        <v>0</v>
      </c>
    </row>
    <row r="17" spans="1:11" s="2" customFormat="1" x14ac:dyDescent="0.25">
      <c r="A17" s="5" t="s">
        <v>148</v>
      </c>
      <c r="B17" s="52">
        <v>11</v>
      </c>
      <c r="C17" s="5" t="s">
        <v>49</v>
      </c>
      <c r="D17" s="3">
        <v>0</v>
      </c>
      <c r="E17" s="53">
        <v>0</v>
      </c>
      <c r="F17" s="3">
        <v>1</v>
      </c>
      <c r="G17" s="53">
        <v>1.4999999999999999E-2</v>
      </c>
      <c r="H17" s="5">
        <v>0</v>
      </c>
      <c r="I17" s="5">
        <v>0</v>
      </c>
      <c r="J17" s="5">
        <v>0</v>
      </c>
      <c r="K17" s="5">
        <v>0</v>
      </c>
    </row>
    <row r="18" spans="1:11" s="2" customFormat="1" x14ac:dyDescent="0.25">
      <c r="A18" s="5" t="s">
        <v>148</v>
      </c>
      <c r="B18" s="52">
        <v>12</v>
      </c>
      <c r="C18" s="3" t="s">
        <v>35</v>
      </c>
      <c r="D18" s="3">
        <v>5</v>
      </c>
      <c r="E18" s="53">
        <v>5.9299999999999999E-2</v>
      </c>
      <c r="F18" s="3">
        <v>9</v>
      </c>
      <c r="G18" s="53">
        <v>0.1076</v>
      </c>
      <c r="H18" s="5">
        <v>3</v>
      </c>
      <c r="I18" s="5">
        <v>2.63E-2</v>
      </c>
      <c r="J18" s="5">
        <v>0</v>
      </c>
      <c r="K18" s="5">
        <v>0</v>
      </c>
    </row>
    <row r="19" spans="1:11" s="2" customFormat="1" x14ac:dyDescent="0.25">
      <c r="A19" s="5" t="s">
        <v>148</v>
      </c>
      <c r="B19" s="52">
        <v>13</v>
      </c>
      <c r="C19" s="3" t="s">
        <v>28</v>
      </c>
      <c r="D19" s="3">
        <v>8</v>
      </c>
      <c r="E19" s="53">
        <v>0.85629999999999995</v>
      </c>
      <c r="F19" s="3">
        <v>11</v>
      </c>
      <c r="G19" s="5">
        <v>0.50849999999999995</v>
      </c>
      <c r="H19" s="5">
        <v>1</v>
      </c>
      <c r="I19" s="5">
        <v>3.3E-3</v>
      </c>
      <c r="J19" s="5">
        <v>2</v>
      </c>
      <c r="K19" s="5">
        <v>0.41</v>
      </c>
    </row>
    <row r="20" spans="1:11" s="2" customFormat="1" x14ac:dyDescent="0.25">
      <c r="A20" s="5" t="s">
        <v>148</v>
      </c>
      <c r="B20" s="52">
        <v>14</v>
      </c>
      <c r="C20" s="3" t="s">
        <v>66</v>
      </c>
      <c r="D20" s="3">
        <v>0</v>
      </c>
      <c r="E20" s="3">
        <v>0</v>
      </c>
      <c r="F20" s="3">
        <v>0</v>
      </c>
      <c r="G20" s="3">
        <v>0</v>
      </c>
      <c r="H20" s="5">
        <v>2</v>
      </c>
      <c r="I20" s="5">
        <v>0.01</v>
      </c>
      <c r="J20" s="5">
        <v>0</v>
      </c>
      <c r="K20" s="5">
        <v>0</v>
      </c>
    </row>
    <row r="21" spans="1:11" s="2" customFormat="1" x14ac:dyDescent="0.25">
      <c r="A21" s="5" t="s">
        <v>148</v>
      </c>
      <c r="B21" s="52">
        <v>15</v>
      </c>
      <c r="C21" s="3" t="s">
        <v>24</v>
      </c>
      <c r="D21" s="3">
        <v>3</v>
      </c>
      <c r="E21" s="53">
        <v>3.1300000000000001E-2</v>
      </c>
      <c r="F21" s="3">
        <v>0</v>
      </c>
      <c r="G21" s="53">
        <v>0</v>
      </c>
      <c r="H21" s="5">
        <v>0</v>
      </c>
      <c r="I21" s="5">
        <v>0</v>
      </c>
      <c r="J21" s="5">
        <v>0</v>
      </c>
      <c r="K21" s="5">
        <v>0</v>
      </c>
    </row>
    <row r="22" spans="1:11" s="2" customFormat="1" x14ac:dyDescent="0.25">
      <c r="A22" s="5" t="s">
        <v>148</v>
      </c>
      <c r="B22" s="52">
        <v>16</v>
      </c>
      <c r="C22" s="3" t="s">
        <v>26</v>
      </c>
      <c r="D22" s="3">
        <v>0</v>
      </c>
      <c r="E22" s="53">
        <v>0</v>
      </c>
      <c r="F22" s="3">
        <v>1</v>
      </c>
      <c r="G22" s="53">
        <v>1.4999999999999999E-2</v>
      </c>
      <c r="H22" s="5">
        <v>1</v>
      </c>
      <c r="I22" s="5">
        <v>1.4999999999999999E-2</v>
      </c>
      <c r="J22" s="5">
        <v>0</v>
      </c>
      <c r="K22" s="5">
        <v>0</v>
      </c>
    </row>
    <row r="23" spans="1:11" s="2" customFormat="1" x14ac:dyDescent="0.25">
      <c r="A23" s="5" t="s">
        <v>148</v>
      </c>
      <c r="B23" s="52">
        <v>17</v>
      </c>
      <c r="C23" s="3" t="s">
        <v>63</v>
      </c>
      <c r="D23" s="3">
        <v>0</v>
      </c>
      <c r="E23" s="3">
        <v>0</v>
      </c>
      <c r="F23" s="3">
        <v>0</v>
      </c>
      <c r="G23" s="3">
        <v>0</v>
      </c>
      <c r="H23" s="5">
        <v>2</v>
      </c>
      <c r="I23" s="5">
        <v>3.5059999999999998</v>
      </c>
      <c r="J23" s="5">
        <v>0</v>
      </c>
      <c r="K23" s="5">
        <v>0</v>
      </c>
    </row>
    <row r="24" spans="1:11" s="2" customFormat="1" x14ac:dyDescent="0.25">
      <c r="A24" s="5" t="s">
        <v>148</v>
      </c>
      <c r="B24" s="52">
        <v>18</v>
      </c>
      <c r="C24" s="3" t="s">
        <v>64</v>
      </c>
      <c r="D24" s="3">
        <v>0</v>
      </c>
      <c r="E24" s="3">
        <v>0</v>
      </c>
      <c r="F24" s="3">
        <v>0</v>
      </c>
      <c r="G24" s="3">
        <v>0</v>
      </c>
      <c r="H24" s="5">
        <v>2</v>
      </c>
      <c r="I24" s="5">
        <v>0.98399999999999999</v>
      </c>
      <c r="J24" s="5">
        <v>0</v>
      </c>
      <c r="K24" s="5">
        <v>0</v>
      </c>
    </row>
    <row r="25" spans="1:11" s="2" customFormat="1" x14ac:dyDescent="0.25">
      <c r="A25" s="5" t="s">
        <v>148</v>
      </c>
      <c r="B25" s="52">
        <v>19</v>
      </c>
      <c r="C25" s="3" t="s">
        <v>65</v>
      </c>
      <c r="D25" s="3">
        <v>0</v>
      </c>
      <c r="E25" s="3">
        <v>0</v>
      </c>
      <c r="F25" s="3">
        <v>0</v>
      </c>
      <c r="G25" s="3">
        <v>0</v>
      </c>
      <c r="H25" s="5">
        <v>1</v>
      </c>
      <c r="I25" s="5">
        <v>2.8E-3</v>
      </c>
      <c r="J25" s="5">
        <v>0</v>
      </c>
      <c r="K25" s="5">
        <v>0</v>
      </c>
    </row>
    <row r="26" spans="1:11" s="2" customFormat="1" x14ac:dyDescent="0.25">
      <c r="A26" s="5" t="s">
        <v>148</v>
      </c>
      <c r="B26" s="52">
        <v>20</v>
      </c>
      <c r="C26" s="3" t="s">
        <v>67</v>
      </c>
      <c r="D26" s="3">
        <v>0</v>
      </c>
      <c r="E26" s="3">
        <v>0</v>
      </c>
      <c r="F26" s="3">
        <v>0</v>
      </c>
      <c r="G26" s="3">
        <v>0</v>
      </c>
      <c r="H26" s="5">
        <v>1</v>
      </c>
      <c r="I26" s="5">
        <v>6.0000000000000001E-3</v>
      </c>
      <c r="J26" s="5">
        <v>0</v>
      </c>
      <c r="K26" s="5">
        <v>0</v>
      </c>
    </row>
    <row r="27" spans="1:11" s="2" customFormat="1" x14ac:dyDescent="0.25">
      <c r="A27" s="5" t="s">
        <v>148</v>
      </c>
      <c r="B27" s="52">
        <v>21</v>
      </c>
      <c r="C27" s="3" t="s">
        <v>62</v>
      </c>
      <c r="D27" s="3">
        <v>1</v>
      </c>
      <c r="E27" s="53">
        <v>1.4999999999999999E-2</v>
      </c>
      <c r="F27" s="3">
        <v>1</v>
      </c>
      <c r="G27" s="53">
        <v>1.4999999999999999E-2</v>
      </c>
      <c r="H27" s="5">
        <v>0</v>
      </c>
      <c r="I27" s="5">
        <v>0</v>
      </c>
      <c r="J27" s="5">
        <v>0</v>
      </c>
      <c r="K27" s="5">
        <v>0</v>
      </c>
    </row>
    <row r="28" spans="1:11" s="2" customFormat="1" x14ac:dyDescent="0.25">
      <c r="A28" s="5" t="s">
        <v>148</v>
      </c>
      <c r="B28" s="52">
        <v>22</v>
      </c>
      <c r="C28" s="54" t="s">
        <v>68</v>
      </c>
      <c r="D28" s="3">
        <v>2</v>
      </c>
      <c r="E28" s="3">
        <v>0.03</v>
      </c>
      <c r="F28" s="3">
        <v>1</v>
      </c>
      <c r="G28" s="3">
        <v>1.4999999999999999E-2</v>
      </c>
      <c r="H28" s="3">
        <v>2</v>
      </c>
      <c r="I28" s="55">
        <v>2.1000000000000001E-2</v>
      </c>
      <c r="J28" s="3">
        <v>0</v>
      </c>
      <c r="K28" s="5">
        <v>0</v>
      </c>
    </row>
    <row r="29" spans="1:11" s="2" customFormat="1" x14ac:dyDescent="0.25">
      <c r="A29" s="5" t="s">
        <v>148</v>
      </c>
      <c r="B29" s="52">
        <v>23</v>
      </c>
      <c r="C29" s="5" t="s">
        <v>69</v>
      </c>
      <c r="D29" s="3">
        <v>4</v>
      </c>
      <c r="E29" s="3">
        <v>1.9E-2</v>
      </c>
      <c r="F29" s="3">
        <v>7</v>
      </c>
      <c r="G29" s="3">
        <v>5.5E-2</v>
      </c>
      <c r="H29" s="3">
        <v>7</v>
      </c>
      <c r="I29" s="55">
        <v>6.7000000000000004E-2</v>
      </c>
      <c r="J29" s="3">
        <v>0</v>
      </c>
      <c r="K29" s="3">
        <v>0</v>
      </c>
    </row>
    <row r="30" spans="1:11" s="20" customFormat="1" x14ac:dyDescent="0.2">
      <c r="A30" s="5" t="s">
        <v>148</v>
      </c>
      <c r="B30" s="52">
        <v>24</v>
      </c>
      <c r="C30" s="54" t="s">
        <v>70</v>
      </c>
      <c r="D30" s="3">
        <v>5</v>
      </c>
      <c r="E30" s="5">
        <v>0.17299999999999999</v>
      </c>
      <c r="F30" s="3">
        <v>4</v>
      </c>
      <c r="G30" s="3">
        <v>5.1999999999999998E-2</v>
      </c>
      <c r="H30" s="3">
        <v>2</v>
      </c>
      <c r="I30" s="55">
        <v>2.1000000000000001E-2</v>
      </c>
      <c r="J30" s="3">
        <v>2</v>
      </c>
      <c r="K30" s="5">
        <v>8.5000000000000006E-2</v>
      </c>
    </row>
    <row r="31" spans="1:11" s="7" customFormat="1" x14ac:dyDescent="0.25">
      <c r="A31" s="5" t="s">
        <v>148</v>
      </c>
      <c r="B31" s="52">
        <v>25</v>
      </c>
      <c r="C31" s="54" t="s">
        <v>71</v>
      </c>
      <c r="D31" s="3">
        <v>0</v>
      </c>
      <c r="E31" s="5">
        <v>0</v>
      </c>
      <c r="F31" s="3">
        <v>2</v>
      </c>
      <c r="G31" s="3">
        <v>2.9000000000000001E-2</v>
      </c>
      <c r="H31" s="3">
        <v>3</v>
      </c>
      <c r="I31" s="3">
        <v>1.4999999999999999E-2</v>
      </c>
      <c r="J31" s="3">
        <v>0</v>
      </c>
      <c r="K31" s="3">
        <v>0</v>
      </c>
    </row>
    <row r="32" spans="1:11" s="7" customFormat="1" x14ac:dyDescent="0.25">
      <c r="A32" s="5" t="s">
        <v>148</v>
      </c>
      <c r="B32" s="52">
        <v>26</v>
      </c>
      <c r="C32" s="54" t="s">
        <v>72</v>
      </c>
      <c r="D32" s="3">
        <v>3</v>
      </c>
      <c r="E32" s="3">
        <v>2.8000000000000001E-2</v>
      </c>
      <c r="F32" s="3">
        <v>2</v>
      </c>
      <c r="G32" s="3">
        <v>1.2999999999999999E-2</v>
      </c>
      <c r="H32" s="3">
        <v>2</v>
      </c>
      <c r="I32" s="3">
        <v>0.01</v>
      </c>
      <c r="J32" s="3">
        <v>0</v>
      </c>
      <c r="K32" s="3">
        <v>0</v>
      </c>
    </row>
    <row r="33" spans="1:12" s="7" customFormat="1" x14ac:dyDescent="0.25">
      <c r="A33" s="5" t="s">
        <v>148</v>
      </c>
      <c r="B33" s="52">
        <v>27</v>
      </c>
      <c r="C33" s="54" t="s">
        <v>73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55">
        <v>0.02</v>
      </c>
      <c r="J33" s="3">
        <v>0</v>
      </c>
      <c r="K33" s="3">
        <v>0</v>
      </c>
    </row>
    <row r="34" spans="1:12" s="7" customFormat="1" x14ac:dyDescent="0.25">
      <c r="A34" s="5" t="s">
        <v>148</v>
      </c>
      <c r="B34" s="52">
        <v>28</v>
      </c>
      <c r="C34" s="5" t="s">
        <v>74</v>
      </c>
      <c r="D34" s="3">
        <v>2</v>
      </c>
      <c r="E34" s="3">
        <v>0.03</v>
      </c>
      <c r="F34" s="3">
        <v>1</v>
      </c>
      <c r="G34" s="3">
        <v>1.4999999999999999E-2</v>
      </c>
      <c r="H34" s="3">
        <v>0</v>
      </c>
      <c r="I34" s="3">
        <v>0</v>
      </c>
      <c r="J34" s="3">
        <v>0</v>
      </c>
      <c r="K34" s="3">
        <v>0</v>
      </c>
    </row>
    <row r="35" spans="1:12" s="2" customFormat="1" x14ac:dyDescent="0.25">
      <c r="A35" s="5" t="s">
        <v>148</v>
      </c>
      <c r="B35" s="52">
        <v>29</v>
      </c>
      <c r="C35" s="54" t="s">
        <v>75</v>
      </c>
      <c r="D35" s="3">
        <v>1</v>
      </c>
      <c r="E35" s="3">
        <v>5.6500000000000002E-2</v>
      </c>
      <c r="F35" s="3">
        <v>1</v>
      </c>
      <c r="G35" s="3">
        <v>1.4999999999999999E-2</v>
      </c>
      <c r="H35" s="3">
        <v>0</v>
      </c>
      <c r="I35" s="3">
        <v>0</v>
      </c>
      <c r="J35" s="3">
        <v>0</v>
      </c>
      <c r="K35" s="3">
        <v>0</v>
      </c>
    </row>
    <row r="36" spans="1:12" s="2" customFormat="1" x14ac:dyDescent="0.25">
      <c r="A36" s="5" t="s">
        <v>148</v>
      </c>
      <c r="B36" s="52">
        <v>30</v>
      </c>
      <c r="C36" s="54" t="s">
        <v>76</v>
      </c>
      <c r="D36" s="3">
        <v>0</v>
      </c>
      <c r="E36" s="5">
        <v>0</v>
      </c>
      <c r="F36" s="3">
        <v>3</v>
      </c>
      <c r="G36" s="3">
        <v>0.06</v>
      </c>
      <c r="H36" s="3">
        <v>0</v>
      </c>
      <c r="I36" s="3">
        <v>0</v>
      </c>
      <c r="J36" s="3">
        <v>0</v>
      </c>
      <c r="K36" s="3">
        <v>0</v>
      </c>
    </row>
    <row r="37" spans="1:12" s="2" customFormat="1" x14ac:dyDescent="0.25">
      <c r="A37" s="5" t="s">
        <v>148</v>
      </c>
      <c r="B37" s="52">
        <v>31</v>
      </c>
      <c r="C37" s="54" t="s">
        <v>77</v>
      </c>
      <c r="D37" s="3">
        <v>1</v>
      </c>
      <c r="E37" s="3">
        <v>1.4999999999999999E-2</v>
      </c>
      <c r="F37" s="3">
        <v>0</v>
      </c>
      <c r="G37" s="5">
        <v>0</v>
      </c>
      <c r="H37" s="3">
        <v>0</v>
      </c>
      <c r="I37" s="3">
        <v>0</v>
      </c>
      <c r="J37" s="3">
        <v>0</v>
      </c>
      <c r="K37" s="3">
        <v>0</v>
      </c>
    </row>
    <row r="38" spans="1:12" s="2" customFormat="1" x14ac:dyDescent="0.25">
      <c r="A38" s="5" t="s">
        <v>148</v>
      </c>
      <c r="B38" s="52">
        <v>32</v>
      </c>
      <c r="C38" s="54" t="s">
        <v>78</v>
      </c>
      <c r="D38" s="3">
        <v>2</v>
      </c>
      <c r="E38" s="3">
        <v>5.0000000000000001E-3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56">
        <v>0</v>
      </c>
    </row>
    <row r="39" spans="1:12" s="2" customFormat="1" x14ac:dyDescent="0.25">
      <c r="A39" s="5" t="s">
        <v>148</v>
      </c>
      <c r="B39" s="52">
        <v>33</v>
      </c>
      <c r="C39" s="54" t="s">
        <v>79</v>
      </c>
      <c r="D39" s="3">
        <v>2</v>
      </c>
      <c r="E39" s="3">
        <v>1.35E-2</v>
      </c>
      <c r="F39" s="3">
        <v>0</v>
      </c>
      <c r="G39" s="5">
        <v>0</v>
      </c>
      <c r="H39" s="3">
        <v>1</v>
      </c>
      <c r="I39" s="55">
        <v>6.0000000000000001E-3</v>
      </c>
      <c r="J39" s="3">
        <v>0</v>
      </c>
      <c r="K39" s="3">
        <v>0</v>
      </c>
    </row>
    <row r="40" spans="1:12" s="2" customFormat="1" x14ac:dyDescent="0.25">
      <c r="A40" s="5" t="s">
        <v>148</v>
      </c>
      <c r="B40" s="52">
        <v>34</v>
      </c>
      <c r="C40" s="5" t="s">
        <v>80</v>
      </c>
      <c r="D40" s="3">
        <v>1</v>
      </c>
      <c r="E40" s="3">
        <v>1.4999999999999999E-2</v>
      </c>
      <c r="F40" s="3">
        <v>0</v>
      </c>
      <c r="G40" s="5">
        <v>0</v>
      </c>
      <c r="H40" s="3">
        <v>0</v>
      </c>
      <c r="I40" s="3">
        <v>0</v>
      </c>
      <c r="J40" s="3">
        <v>0</v>
      </c>
      <c r="K40" s="3">
        <v>0</v>
      </c>
    </row>
    <row r="41" spans="1:12" s="2" customFormat="1" x14ac:dyDescent="0.25">
      <c r="A41" s="5" t="s">
        <v>148</v>
      </c>
      <c r="B41" s="52">
        <v>35</v>
      </c>
      <c r="C41" s="5" t="s">
        <v>81</v>
      </c>
      <c r="D41" s="3">
        <v>0</v>
      </c>
      <c r="E41" s="5">
        <v>0</v>
      </c>
      <c r="F41" s="3">
        <v>1</v>
      </c>
      <c r="G41" s="3">
        <v>6.0000000000000001E-3</v>
      </c>
      <c r="H41" s="3">
        <v>1</v>
      </c>
      <c r="I41" s="55">
        <v>5.0000000000000001E-3</v>
      </c>
      <c r="J41" s="3">
        <v>0</v>
      </c>
      <c r="K41" s="3">
        <v>0</v>
      </c>
    </row>
    <row r="42" spans="1:12" s="2" customFormat="1" x14ac:dyDescent="0.25">
      <c r="A42" s="5" t="s">
        <v>148</v>
      </c>
      <c r="B42" s="52">
        <v>36</v>
      </c>
      <c r="C42" s="5" t="s">
        <v>82</v>
      </c>
      <c r="D42" s="3">
        <v>0</v>
      </c>
      <c r="E42" s="5">
        <v>0</v>
      </c>
      <c r="F42" s="3">
        <v>1</v>
      </c>
      <c r="G42" s="3">
        <v>5.0000000000000001E-3</v>
      </c>
      <c r="H42" s="3">
        <v>0</v>
      </c>
      <c r="I42" s="3">
        <v>0</v>
      </c>
      <c r="J42" s="3">
        <v>0</v>
      </c>
      <c r="K42" s="3">
        <v>0</v>
      </c>
    </row>
    <row r="43" spans="1:12" s="2" customFormat="1" x14ac:dyDescent="0.25">
      <c r="A43" s="5" t="s">
        <v>148</v>
      </c>
      <c r="B43" s="52">
        <v>37</v>
      </c>
      <c r="C43" s="54" t="s">
        <v>83</v>
      </c>
      <c r="D43" s="3">
        <v>1</v>
      </c>
      <c r="E43" s="3">
        <v>1.4999999999999999E-2</v>
      </c>
      <c r="F43" s="3">
        <v>3</v>
      </c>
      <c r="G43" s="3">
        <v>1.66</v>
      </c>
      <c r="H43" s="3">
        <v>0</v>
      </c>
      <c r="I43" s="3">
        <v>0</v>
      </c>
      <c r="J43" s="3">
        <v>0</v>
      </c>
      <c r="K43" s="5">
        <v>0</v>
      </c>
    </row>
    <row r="44" spans="1:12" s="20" customFormat="1" ht="18" customHeight="1" x14ac:dyDescent="0.2">
      <c r="A44" s="5" t="s">
        <v>148</v>
      </c>
      <c r="B44" s="52">
        <v>38</v>
      </c>
      <c r="C44" s="57" t="s">
        <v>91</v>
      </c>
      <c r="D44" s="58">
        <v>1</v>
      </c>
      <c r="E44" s="58">
        <v>5.0000000000000001E-3</v>
      </c>
      <c r="F44" s="58">
        <v>1</v>
      </c>
      <c r="G44" s="58">
        <v>5.0000000000000001E-3</v>
      </c>
      <c r="H44" s="58">
        <v>0</v>
      </c>
      <c r="I44" s="58">
        <v>0</v>
      </c>
      <c r="J44" s="58">
        <v>0</v>
      </c>
      <c r="K44" s="58">
        <v>0</v>
      </c>
      <c r="L44" s="22"/>
    </row>
    <row r="45" spans="1:12" s="20" customFormat="1" ht="18" customHeight="1" x14ac:dyDescent="0.2">
      <c r="A45" s="5" t="s">
        <v>148</v>
      </c>
      <c r="B45" s="52">
        <v>39</v>
      </c>
      <c r="C45" s="57" t="s">
        <v>113</v>
      </c>
      <c r="D45" s="58">
        <v>2</v>
      </c>
      <c r="E45" s="58">
        <v>1.0045E-2</v>
      </c>
      <c r="F45" s="58">
        <v>1</v>
      </c>
      <c r="G45" s="58">
        <v>0.01</v>
      </c>
      <c r="H45" s="58">
        <v>0</v>
      </c>
      <c r="I45" s="58">
        <v>0</v>
      </c>
      <c r="J45" s="58">
        <v>0</v>
      </c>
      <c r="K45" s="58">
        <v>0</v>
      </c>
      <c r="L45" s="22"/>
    </row>
    <row r="46" spans="1:12" s="20" customFormat="1" ht="18" customHeight="1" x14ac:dyDescent="0.2">
      <c r="A46" s="5" t="s">
        <v>148</v>
      </c>
      <c r="B46" s="52">
        <v>40</v>
      </c>
      <c r="C46" s="57" t="s">
        <v>142</v>
      </c>
      <c r="D46" s="58">
        <v>2</v>
      </c>
      <c r="E46" s="58">
        <v>0.03</v>
      </c>
      <c r="F46" s="58">
        <v>1</v>
      </c>
      <c r="G46" s="58">
        <v>1E-3</v>
      </c>
      <c r="H46" s="58">
        <v>0</v>
      </c>
      <c r="I46" s="58">
        <v>0</v>
      </c>
      <c r="J46" s="58">
        <v>1</v>
      </c>
      <c r="K46" s="58">
        <v>1.4999999999999999E-2</v>
      </c>
      <c r="L46" s="22"/>
    </row>
    <row r="47" spans="1:12" s="20" customFormat="1" ht="18" customHeight="1" x14ac:dyDescent="0.2">
      <c r="A47" s="5" t="s">
        <v>148</v>
      </c>
      <c r="B47" s="52">
        <v>41</v>
      </c>
      <c r="C47" s="57" t="s">
        <v>106</v>
      </c>
      <c r="D47" s="58">
        <v>0</v>
      </c>
      <c r="E47" s="58">
        <v>0</v>
      </c>
      <c r="F47" s="58">
        <v>1</v>
      </c>
      <c r="G47" s="58">
        <v>2E-3</v>
      </c>
      <c r="H47" s="58">
        <v>0</v>
      </c>
      <c r="I47" s="58">
        <v>0</v>
      </c>
      <c r="J47" s="58">
        <v>0</v>
      </c>
      <c r="K47" s="58">
        <v>0</v>
      </c>
      <c r="L47" s="22"/>
    </row>
    <row r="48" spans="1:12" s="20" customFormat="1" ht="18" customHeight="1" x14ac:dyDescent="0.2">
      <c r="A48" s="5" t="s">
        <v>148</v>
      </c>
      <c r="B48" s="52">
        <v>42</v>
      </c>
      <c r="C48" s="57" t="s">
        <v>107</v>
      </c>
      <c r="D48" s="58">
        <v>0</v>
      </c>
      <c r="E48" s="58">
        <v>0</v>
      </c>
      <c r="F48" s="58">
        <v>1</v>
      </c>
      <c r="G48" s="58">
        <v>1.4999999999999999E-2</v>
      </c>
      <c r="H48" s="58">
        <v>0</v>
      </c>
      <c r="I48" s="58">
        <v>0</v>
      </c>
      <c r="J48" s="58">
        <v>0</v>
      </c>
      <c r="K48" s="58">
        <v>0</v>
      </c>
      <c r="L48" s="22"/>
    </row>
    <row r="49" spans="1:12" s="20" customFormat="1" ht="18" customHeight="1" x14ac:dyDescent="0.2">
      <c r="A49" s="5" t="s">
        <v>148</v>
      </c>
      <c r="B49" s="52">
        <v>43</v>
      </c>
      <c r="C49" s="57" t="s">
        <v>143</v>
      </c>
      <c r="D49" s="58">
        <v>0</v>
      </c>
      <c r="E49" s="58">
        <v>0</v>
      </c>
      <c r="F49" s="58">
        <v>0</v>
      </c>
      <c r="G49" s="58">
        <v>0</v>
      </c>
      <c r="H49" s="58">
        <v>1</v>
      </c>
      <c r="I49" s="58">
        <v>7.0000000000000001E-3</v>
      </c>
      <c r="J49" s="58">
        <v>0</v>
      </c>
      <c r="K49" s="58">
        <v>0</v>
      </c>
      <c r="L49" s="22"/>
    </row>
    <row r="50" spans="1:12" s="20" customFormat="1" ht="18" customHeight="1" x14ac:dyDescent="0.2">
      <c r="A50" s="5" t="s">
        <v>148</v>
      </c>
      <c r="B50" s="52">
        <v>44</v>
      </c>
      <c r="C50" s="57" t="s">
        <v>144</v>
      </c>
      <c r="D50" s="58">
        <v>0</v>
      </c>
      <c r="E50" s="58">
        <v>0</v>
      </c>
      <c r="F50" s="58">
        <v>0</v>
      </c>
      <c r="G50" s="58">
        <v>0</v>
      </c>
      <c r="H50" s="58">
        <v>1</v>
      </c>
      <c r="I50" s="58">
        <v>5.0000000000000001E-3</v>
      </c>
      <c r="J50" s="58">
        <v>0</v>
      </c>
      <c r="K50" s="58">
        <v>0</v>
      </c>
      <c r="L50" s="22"/>
    </row>
    <row r="51" spans="1:12" s="20" customFormat="1" ht="18" customHeight="1" x14ac:dyDescent="0.2">
      <c r="A51" s="5" t="s">
        <v>148</v>
      </c>
      <c r="B51" s="52">
        <v>45</v>
      </c>
      <c r="C51" s="59" t="s">
        <v>145</v>
      </c>
      <c r="D51" s="58">
        <v>2</v>
      </c>
      <c r="E51" s="58">
        <v>1E-3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22"/>
    </row>
    <row r="52" spans="1:12" s="20" customFormat="1" ht="18" customHeight="1" x14ac:dyDescent="0.2">
      <c r="A52" s="5" t="s">
        <v>148</v>
      </c>
      <c r="B52" s="52">
        <v>46</v>
      </c>
      <c r="C52" s="59" t="s">
        <v>112</v>
      </c>
      <c r="D52" s="58">
        <v>1</v>
      </c>
      <c r="E52" s="58">
        <v>2.5000000000000001E-4</v>
      </c>
      <c r="F52" s="58">
        <v>1</v>
      </c>
      <c r="G52" s="58">
        <v>2.5000000000000001E-4</v>
      </c>
      <c r="H52" s="58">
        <v>0</v>
      </c>
      <c r="I52" s="58">
        <v>0</v>
      </c>
      <c r="J52" s="58">
        <v>0</v>
      </c>
      <c r="K52" s="58">
        <v>0</v>
      </c>
      <c r="L52" s="22"/>
    </row>
    <row r="53" spans="1:12" s="20" customFormat="1" ht="18" customHeight="1" x14ac:dyDescent="0.2">
      <c r="A53" s="5" t="s">
        <v>148</v>
      </c>
      <c r="B53" s="52">
        <v>47</v>
      </c>
      <c r="C53" s="59" t="s">
        <v>92</v>
      </c>
      <c r="D53" s="58">
        <v>2</v>
      </c>
      <c r="E53" s="58">
        <v>3.5999999999999997E-4</v>
      </c>
      <c r="F53" s="58">
        <v>1</v>
      </c>
      <c r="G53" s="58">
        <v>5.0000000000000001E-3</v>
      </c>
      <c r="H53" s="58">
        <v>0</v>
      </c>
      <c r="I53" s="58">
        <v>0</v>
      </c>
      <c r="J53" s="58">
        <v>0</v>
      </c>
      <c r="K53" s="58">
        <v>0</v>
      </c>
      <c r="L53" s="22"/>
    </row>
    <row r="54" spans="1:12" s="20" customFormat="1" ht="18" customHeight="1" x14ac:dyDescent="0.2">
      <c r="A54" s="5" t="s">
        <v>148</v>
      </c>
      <c r="B54" s="52">
        <v>48</v>
      </c>
      <c r="C54" s="59" t="s">
        <v>146</v>
      </c>
      <c r="D54" s="58">
        <v>1</v>
      </c>
      <c r="E54" s="58">
        <v>8.0000000000000002E-3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22"/>
    </row>
    <row r="55" spans="1:12" s="20" customFormat="1" ht="18" customHeight="1" x14ac:dyDescent="0.2">
      <c r="A55" s="5" t="s">
        <v>148</v>
      </c>
      <c r="B55" s="52">
        <v>49</v>
      </c>
      <c r="C55" s="59" t="s">
        <v>111</v>
      </c>
      <c r="D55" s="58">
        <v>2</v>
      </c>
      <c r="E55" s="58">
        <v>2.325E-2</v>
      </c>
      <c r="F55" s="58">
        <v>1</v>
      </c>
      <c r="G55" s="58">
        <v>2.5000000000000001E-4</v>
      </c>
      <c r="H55" s="58">
        <v>1</v>
      </c>
      <c r="I55" s="58">
        <v>2.5000000000000001E-4</v>
      </c>
      <c r="J55" s="58">
        <v>0</v>
      </c>
      <c r="K55" s="58">
        <v>0</v>
      </c>
      <c r="L55" s="22"/>
    </row>
    <row r="56" spans="1:12" s="20" customFormat="1" ht="18" customHeight="1" x14ac:dyDescent="0.2">
      <c r="A56" s="5" t="s">
        <v>148</v>
      </c>
      <c r="B56" s="52">
        <v>50</v>
      </c>
      <c r="C56" s="59" t="s">
        <v>93</v>
      </c>
      <c r="D56" s="58">
        <v>5</v>
      </c>
      <c r="E56" s="58">
        <v>5.4000000000000001E-4</v>
      </c>
      <c r="F56" s="58">
        <v>1</v>
      </c>
      <c r="G56" s="58">
        <v>5.0000000000000001E-3</v>
      </c>
      <c r="H56" s="58">
        <v>0</v>
      </c>
      <c r="I56" s="58">
        <v>0</v>
      </c>
      <c r="J56" s="58">
        <v>0</v>
      </c>
      <c r="K56" s="58">
        <v>0</v>
      </c>
      <c r="L56" s="22"/>
    </row>
    <row r="57" spans="1:12" s="20" customFormat="1" ht="18" customHeight="1" x14ac:dyDescent="0.2">
      <c r="A57" s="5" t="s">
        <v>148</v>
      </c>
      <c r="B57" s="52">
        <v>51</v>
      </c>
      <c r="C57" s="59" t="s">
        <v>108</v>
      </c>
      <c r="D57" s="58">
        <v>2</v>
      </c>
      <c r="E57" s="58">
        <v>0.01</v>
      </c>
      <c r="F57" s="58">
        <v>4</v>
      </c>
      <c r="G57" s="58">
        <v>0.02</v>
      </c>
      <c r="H57" s="58">
        <v>1</v>
      </c>
      <c r="I57" s="58">
        <v>0.01</v>
      </c>
      <c r="J57" s="58">
        <v>0</v>
      </c>
      <c r="K57" s="58">
        <v>0</v>
      </c>
      <c r="L57" s="22"/>
    </row>
    <row r="58" spans="1:12" s="20" customFormat="1" ht="18" customHeight="1" x14ac:dyDescent="0.2">
      <c r="A58" s="5" t="s">
        <v>148</v>
      </c>
      <c r="B58" s="52">
        <v>52</v>
      </c>
      <c r="C58" s="57" t="s">
        <v>94</v>
      </c>
      <c r="D58" s="58">
        <v>1</v>
      </c>
      <c r="E58" s="58">
        <v>0.1</v>
      </c>
      <c r="F58" s="58">
        <v>1</v>
      </c>
      <c r="G58" s="58">
        <v>0.1</v>
      </c>
      <c r="H58" s="58">
        <v>0</v>
      </c>
      <c r="I58" s="58">
        <v>0</v>
      </c>
      <c r="J58" s="58">
        <v>0</v>
      </c>
      <c r="K58" s="58">
        <v>0</v>
      </c>
      <c r="L58" s="22"/>
    </row>
    <row r="59" spans="1:12" s="7" customFormat="1" x14ac:dyDescent="0.25">
      <c r="A59" s="5" t="s">
        <v>148</v>
      </c>
      <c r="B59" s="52">
        <v>53</v>
      </c>
      <c r="C59" s="5" t="s">
        <v>116</v>
      </c>
      <c r="D59" s="60">
        <v>2</v>
      </c>
      <c r="E59" s="60">
        <v>0.23700000000000002</v>
      </c>
      <c r="F59" s="60">
        <v>1</v>
      </c>
      <c r="G59" s="60">
        <v>7.0000000000000001E-3</v>
      </c>
      <c r="H59" s="60">
        <v>0</v>
      </c>
      <c r="I59" s="60">
        <v>0</v>
      </c>
      <c r="J59" s="60">
        <v>0</v>
      </c>
      <c r="K59" s="60">
        <v>0</v>
      </c>
    </row>
    <row r="60" spans="1:12" s="7" customFormat="1" x14ac:dyDescent="0.25">
      <c r="A60" s="5" t="s">
        <v>148</v>
      </c>
      <c r="B60" s="52">
        <v>54</v>
      </c>
      <c r="C60" s="5" t="s">
        <v>117</v>
      </c>
      <c r="D60" s="60">
        <v>2</v>
      </c>
      <c r="E60" s="60">
        <v>3.9E-2</v>
      </c>
      <c r="F60" s="60">
        <v>2</v>
      </c>
      <c r="G60" s="60">
        <v>4.7E-2</v>
      </c>
      <c r="H60" s="60">
        <v>1</v>
      </c>
      <c r="I60" s="60">
        <v>1.2E-2</v>
      </c>
      <c r="J60" s="60">
        <v>0</v>
      </c>
      <c r="K60" s="60">
        <v>0</v>
      </c>
    </row>
    <row r="61" spans="1:12" s="7" customFormat="1" x14ac:dyDescent="0.25">
      <c r="A61" s="5" t="s">
        <v>148</v>
      </c>
      <c r="B61" s="52">
        <v>55</v>
      </c>
      <c r="C61" s="5" t="s">
        <v>118</v>
      </c>
      <c r="D61" s="60">
        <v>1</v>
      </c>
      <c r="E61" s="60">
        <v>1.2E-2</v>
      </c>
      <c r="F61" s="60">
        <v>1</v>
      </c>
      <c r="G61" s="60">
        <v>1.2E-2</v>
      </c>
      <c r="H61" s="60">
        <v>1</v>
      </c>
      <c r="I61" s="60">
        <v>1.2500000000000001E-2</v>
      </c>
      <c r="J61" s="60">
        <v>0</v>
      </c>
      <c r="K61" s="60">
        <v>0</v>
      </c>
    </row>
    <row r="62" spans="1:12" s="7" customFormat="1" x14ac:dyDescent="0.25">
      <c r="A62" s="5" t="s">
        <v>148</v>
      </c>
      <c r="B62" s="52">
        <v>56</v>
      </c>
      <c r="C62" s="5" t="s">
        <v>119</v>
      </c>
      <c r="D62" s="60">
        <v>1</v>
      </c>
      <c r="E62" s="60">
        <v>1.4999999999999999E-2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</row>
    <row r="63" spans="1:12" s="7" customFormat="1" x14ac:dyDescent="0.25">
      <c r="A63" s="5" t="s">
        <v>148</v>
      </c>
      <c r="B63" s="52">
        <v>57</v>
      </c>
      <c r="C63" s="5" t="s">
        <v>120</v>
      </c>
      <c r="D63" s="60">
        <v>1</v>
      </c>
      <c r="E63" s="60">
        <v>1.4999999999999999E-2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</row>
    <row r="64" spans="1:12" s="7" customFormat="1" x14ac:dyDescent="0.25">
      <c r="A64" s="5" t="s">
        <v>148</v>
      </c>
      <c r="B64" s="52">
        <v>58</v>
      </c>
      <c r="C64" s="5" t="s">
        <v>121</v>
      </c>
      <c r="D64" s="60">
        <v>1</v>
      </c>
      <c r="E64" s="60">
        <v>7.0000000000000001E-3</v>
      </c>
      <c r="F64" s="60">
        <v>0</v>
      </c>
      <c r="G64" s="60">
        <v>0</v>
      </c>
      <c r="H64" s="60">
        <v>3</v>
      </c>
      <c r="I64" s="60">
        <v>5.5E-2</v>
      </c>
      <c r="J64" s="60">
        <v>0</v>
      </c>
      <c r="K64" s="60">
        <v>0</v>
      </c>
    </row>
    <row r="65" spans="1:11" s="7" customFormat="1" x14ac:dyDescent="0.25">
      <c r="A65" s="5" t="s">
        <v>148</v>
      </c>
      <c r="B65" s="52">
        <v>59</v>
      </c>
      <c r="C65" s="5" t="s">
        <v>122</v>
      </c>
      <c r="D65" s="60">
        <v>1</v>
      </c>
      <c r="E65" s="60">
        <v>0.01</v>
      </c>
      <c r="F65" s="60">
        <v>0</v>
      </c>
      <c r="G65" s="60">
        <v>0</v>
      </c>
      <c r="H65" s="60">
        <v>1</v>
      </c>
      <c r="I65" s="60">
        <v>6.0000000000000001E-3</v>
      </c>
      <c r="J65" s="60">
        <v>0</v>
      </c>
      <c r="K65" s="60">
        <v>0</v>
      </c>
    </row>
    <row r="66" spans="1:11" s="7" customFormat="1" x14ac:dyDescent="0.25">
      <c r="A66" s="5" t="s">
        <v>148</v>
      </c>
      <c r="B66" s="52">
        <v>60</v>
      </c>
      <c r="C66" s="5" t="s">
        <v>123</v>
      </c>
      <c r="D66" s="60">
        <v>1</v>
      </c>
      <c r="E66" s="60">
        <v>1.2E-2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</row>
    <row r="67" spans="1:11" s="7" customFormat="1" x14ac:dyDescent="0.25">
      <c r="A67" s="5" t="s">
        <v>148</v>
      </c>
      <c r="B67" s="52">
        <v>61</v>
      </c>
      <c r="C67" s="5" t="s">
        <v>124</v>
      </c>
      <c r="D67" s="60">
        <v>1</v>
      </c>
      <c r="E67" s="60">
        <v>1.2E-2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</row>
    <row r="68" spans="1:11" s="7" customFormat="1" x14ac:dyDescent="0.25">
      <c r="A68" s="5" t="s">
        <v>148</v>
      </c>
      <c r="B68" s="52">
        <v>62</v>
      </c>
      <c r="C68" s="5" t="s">
        <v>125</v>
      </c>
      <c r="D68" s="60">
        <v>0</v>
      </c>
      <c r="E68" s="60">
        <v>0</v>
      </c>
      <c r="F68" s="60">
        <v>0</v>
      </c>
      <c r="G68" s="60">
        <v>0</v>
      </c>
      <c r="H68" s="60">
        <v>2</v>
      </c>
      <c r="I68" s="60">
        <v>0.83099999999999996</v>
      </c>
      <c r="J68" s="60">
        <v>0</v>
      </c>
      <c r="K68" s="60">
        <v>0</v>
      </c>
    </row>
    <row r="69" spans="1:11" s="7" customFormat="1" x14ac:dyDescent="0.25">
      <c r="A69" s="5" t="s">
        <v>148</v>
      </c>
      <c r="B69" s="52">
        <v>63</v>
      </c>
      <c r="C69" s="5" t="s">
        <v>126</v>
      </c>
      <c r="D69" s="60">
        <v>0</v>
      </c>
      <c r="E69" s="60">
        <v>0</v>
      </c>
      <c r="F69" s="60">
        <v>0</v>
      </c>
      <c r="G69" s="60">
        <v>0</v>
      </c>
      <c r="H69" s="60">
        <v>1</v>
      </c>
      <c r="I69" s="60">
        <v>0.02</v>
      </c>
      <c r="J69" s="60">
        <v>0</v>
      </c>
      <c r="K69" s="60">
        <v>0</v>
      </c>
    </row>
    <row r="70" spans="1:11" s="7" customFormat="1" x14ac:dyDescent="0.25">
      <c r="A70" s="5" t="s">
        <v>148</v>
      </c>
      <c r="B70" s="52">
        <v>64</v>
      </c>
      <c r="C70" s="5" t="s">
        <v>127</v>
      </c>
      <c r="D70" s="60">
        <v>0</v>
      </c>
      <c r="E70" s="60">
        <v>0</v>
      </c>
      <c r="F70" s="60">
        <v>0</v>
      </c>
      <c r="G70" s="60">
        <v>0</v>
      </c>
      <c r="H70" s="60">
        <v>1</v>
      </c>
      <c r="I70" s="60">
        <v>0.03</v>
      </c>
      <c r="J70" s="60">
        <v>0</v>
      </c>
      <c r="K70" s="60">
        <v>0</v>
      </c>
    </row>
    <row r="71" spans="1:11" s="7" customFormat="1" x14ac:dyDescent="0.25">
      <c r="A71" s="5" t="s">
        <v>148</v>
      </c>
      <c r="B71" s="52">
        <v>65</v>
      </c>
      <c r="C71" s="5" t="s">
        <v>128</v>
      </c>
      <c r="D71" s="60">
        <v>0</v>
      </c>
      <c r="E71" s="60">
        <v>0</v>
      </c>
      <c r="F71" s="60">
        <v>0</v>
      </c>
      <c r="G71" s="60">
        <v>0</v>
      </c>
      <c r="H71" s="60">
        <v>1</v>
      </c>
      <c r="I71" s="60">
        <v>7.0000000000000001E-3</v>
      </c>
      <c r="J71" s="60">
        <v>0</v>
      </c>
      <c r="K71" s="60">
        <v>0</v>
      </c>
    </row>
    <row r="72" spans="1:11" s="7" customFormat="1" x14ac:dyDescent="0.25">
      <c r="A72" s="5" t="s">
        <v>148</v>
      </c>
      <c r="B72" s="52">
        <v>66</v>
      </c>
      <c r="C72" s="5" t="s">
        <v>129</v>
      </c>
      <c r="D72" s="60">
        <v>0</v>
      </c>
      <c r="E72" s="60">
        <v>0</v>
      </c>
      <c r="F72" s="60">
        <v>0</v>
      </c>
      <c r="G72" s="60">
        <v>0</v>
      </c>
      <c r="H72" s="60">
        <v>2</v>
      </c>
      <c r="I72" s="60">
        <v>5.5999999999999999E-3</v>
      </c>
      <c r="J72" s="60">
        <v>0</v>
      </c>
      <c r="K72" s="60">
        <v>0</v>
      </c>
    </row>
    <row r="73" spans="1:11" s="7" customFormat="1" x14ac:dyDescent="0.25">
      <c r="A73" s="5" t="s">
        <v>148</v>
      </c>
      <c r="B73" s="52">
        <v>67</v>
      </c>
      <c r="C73" s="5" t="s">
        <v>130</v>
      </c>
      <c r="D73" s="60">
        <v>0</v>
      </c>
      <c r="E73" s="60">
        <v>0</v>
      </c>
      <c r="F73" s="60">
        <v>0</v>
      </c>
      <c r="G73" s="60">
        <v>0</v>
      </c>
      <c r="H73" s="60">
        <v>1</v>
      </c>
      <c r="I73" s="60">
        <v>6.0000000000000001E-3</v>
      </c>
      <c r="J73" s="60">
        <v>0</v>
      </c>
      <c r="K73" s="60">
        <v>0</v>
      </c>
    </row>
    <row r="74" spans="1:11" s="7" customFormat="1" x14ac:dyDescent="0.25">
      <c r="A74" s="5" t="s">
        <v>148</v>
      </c>
      <c r="B74" s="52">
        <v>68</v>
      </c>
      <c r="C74" s="5" t="s">
        <v>131</v>
      </c>
      <c r="D74" s="60">
        <v>0</v>
      </c>
      <c r="E74" s="60">
        <v>0</v>
      </c>
      <c r="F74" s="60">
        <v>0</v>
      </c>
      <c r="G74" s="60">
        <v>0</v>
      </c>
      <c r="H74" s="60">
        <v>1</v>
      </c>
      <c r="I74" s="60">
        <v>1.4999999999999999E-2</v>
      </c>
      <c r="J74" s="60">
        <v>0</v>
      </c>
      <c r="K74" s="60">
        <v>0</v>
      </c>
    </row>
    <row r="75" spans="1:11" s="7" customFormat="1" x14ac:dyDescent="0.25">
      <c r="A75" s="5" t="s">
        <v>148</v>
      </c>
      <c r="B75" s="52">
        <v>69</v>
      </c>
      <c r="C75" s="5" t="s">
        <v>132</v>
      </c>
      <c r="D75" s="60">
        <v>0</v>
      </c>
      <c r="E75" s="60">
        <v>0</v>
      </c>
      <c r="F75" s="60">
        <v>0</v>
      </c>
      <c r="G75" s="60">
        <v>0</v>
      </c>
      <c r="H75" s="60">
        <v>1</v>
      </c>
      <c r="I75" s="60">
        <v>8.0000000000000002E-3</v>
      </c>
      <c r="J75" s="60">
        <v>0</v>
      </c>
      <c r="K75" s="60">
        <v>0</v>
      </c>
    </row>
    <row r="76" spans="1:11" s="7" customFormat="1" x14ac:dyDescent="0.25">
      <c r="A76" s="5" t="s">
        <v>148</v>
      </c>
      <c r="B76" s="52">
        <v>70</v>
      </c>
      <c r="C76" s="5" t="s">
        <v>133</v>
      </c>
      <c r="D76" s="60">
        <v>0</v>
      </c>
      <c r="E76" s="60">
        <v>0</v>
      </c>
      <c r="F76" s="60">
        <v>0</v>
      </c>
      <c r="G76" s="60">
        <v>0</v>
      </c>
      <c r="H76" s="60">
        <v>1</v>
      </c>
      <c r="I76" s="60">
        <v>7.0000000000000001E-3</v>
      </c>
      <c r="J76" s="60">
        <v>0</v>
      </c>
      <c r="K76" s="60">
        <v>0</v>
      </c>
    </row>
    <row r="77" spans="1:11" s="7" customFormat="1" x14ac:dyDescent="0.25">
      <c r="A77" s="5" t="s">
        <v>148</v>
      </c>
      <c r="B77" s="52">
        <v>71</v>
      </c>
      <c r="C77" s="5" t="s">
        <v>134</v>
      </c>
      <c r="D77" s="60">
        <v>0</v>
      </c>
      <c r="E77" s="60">
        <v>0</v>
      </c>
      <c r="F77" s="60">
        <v>1</v>
      </c>
      <c r="G77" s="60">
        <v>5.0000000000000001E-3</v>
      </c>
      <c r="H77" s="60">
        <v>0</v>
      </c>
      <c r="I77" s="60">
        <v>0</v>
      </c>
      <c r="J77" s="60">
        <v>0</v>
      </c>
      <c r="K77" s="60">
        <v>0</v>
      </c>
    </row>
    <row r="78" spans="1:11" s="7" customFormat="1" x14ac:dyDescent="0.25">
      <c r="A78" s="5" t="s">
        <v>148</v>
      </c>
      <c r="B78" s="52">
        <v>72</v>
      </c>
      <c r="C78" s="5" t="s">
        <v>135</v>
      </c>
      <c r="D78" s="60">
        <v>0</v>
      </c>
      <c r="E78" s="60">
        <v>0</v>
      </c>
      <c r="F78" s="60">
        <v>1</v>
      </c>
      <c r="G78" s="60">
        <v>1.4999999999999999E-2</v>
      </c>
      <c r="H78" s="60">
        <v>0</v>
      </c>
      <c r="I78" s="60">
        <v>0</v>
      </c>
      <c r="J78" s="60">
        <v>0</v>
      </c>
      <c r="K78" s="60">
        <v>0</v>
      </c>
    </row>
    <row r="79" spans="1:11" s="7" customFormat="1" x14ac:dyDescent="0.25">
      <c r="A79" s="5" t="s">
        <v>148</v>
      </c>
      <c r="B79" s="52">
        <v>73</v>
      </c>
      <c r="C79" s="5" t="s">
        <v>137</v>
      </c>
      <c r="D79" s="60">
        <v>1</v>
      </c>
      <c r="E79" s="60">
        <v>1.4999999999999999E-2</v>
      </c>
      <c r="F79" s="60">
        <v>1</v>
      </c>
      <c r="G79" s="60">
        <v>1.4999999999999999E-2</v>
      </c>
      <c r="H79" s="60">
        <v>0</v>
      </c>
      <c r="I79" s="60">
        <v>0</v>
      </c>
      <c r="J79" s="60">
        <v>0</v>
      </c>
      <c r="K79" s="60">
        <v>0</v>
      </c>
    </row>
    <row r="80" spans="1:11" s="7" customFormat="1" x14ac:dyDescent="0.25">
      <c r="A80" s="5" t="s">
        <v>148</v>
      </c>
      <c r="B80" s="52">
        <v>74</v>
      </c>
      <c r="C80" s="5" t="s">
        <v>138</v>
      </c>
      <c r="D80" s="60">
        <v>1</v>
      </c>
      <c r="E80" s="60">
        <v>0.01</v>
      </c>
      <c r="F80" s="60">
        <v>1</v>
      </c>
      <c r="G80" s="60">
        <v>0.01</v>
      </c>
      <c r="H80" s="60">
        <v>0</v>
      </c>
      <c r="I80" s="60">
        <v>0</v>
      </c>
      <c r="J80" s="60">
        <v>0</v>
      </c>
      <c r="K80" s="60">
        <v>0</v>
      </c>
    </row>
    <row r="81" spans="1:11" s="7" customFormat="1" x14ac:dyDescent="0.25">
      <c r="A81" s="5" t="s">
        <v>148</v>
      </c>
      <c r="B81" s="52">
        <v>75</v>
      </c>
      <c r="C81" s="5" t="s">
        <v>139</v>
      </c>
      <c r="D81" s="60">
        <v>2</v>
      </c>
      <c r="E81" s="60">
        <v>0.03</v>
      </c>
      <c r="F81" s="60">
        <v>0</v>
      </c>
      <c r="G81" s="60">
        <v>0</v>
      </c>
      <c r="H81" s="60">
        <v>0</v>
      </c>
      <c r="I81" s="60">
        <v>0</v>
      </c>
      <c r="J81" s="60">
        <v>1</v>
      </c>
      <c r="K81" s="60">
        <v>1.4999999999999999E-2</v>
      </c>
    </row>
    <row r="82" spans="1:11" s="72" customFormat="1" x14ac:dyDescent="0.25">
      <c r="A82" s="69"/>
      <c r="B82" s="70"/>
      <c r="C82" s="70" t="s">
        <v>17</v>
      </c>
      <c r="D82" s="71">
        <f>SUM(D83:D111)</f>
        <v>95</v>
      </c>
      <c r="E82" s="71">
        <f t="shared" ref="E82:K82" si="1">SUM(E83:E111)</f>
        <v>2.6707600000000005</v>
      </c>
      <c r="F82" s="71">
        <f t="shared" si="1"/>
        <v>56</v>
      </c>
      <c r="G82" s="71">
        <f t="shared" si="1"/>
        <v>2.7372649999999998</v>
      </c>
      <c r="H82" s="71">
        <f t="shared" si="1"/>
        <v>58</v>
      </c>
      <c r="I82" s="71">
        <f t="shared" si="1"/>
        <v>0.67740000000000011</v>
      </c>
      <c r="J82" s="71">
        <f t="shared" si="1"/>
        <v>4</v>
      </c>
      <c r="K82" s="71">
        <f t="shared" si="1"/>
        <v>0.43999999999999995</v>
      </c>
    </row>
    <row r="83" spans="1:11" s="2" customFormat="1" x14ac:dyDescent="0.25">
      <c r="A83" s="5" t="s">
        <v>148</v>
      </c>
      <c r="B83" s="52">
        <v>1</v>
      </c>
      <c r="C83" s="3" t="s">
        <v>22</v>
      </c>
      <c r="D83" s="3">
        <v>3</v>
      </c>
      <c r="E83" s="3">
        <v>5.7799999999999997E-2</v>
      </c>
      <c r="F83" s="3">
        <v>0</v>
      </c>
      <c r="G83" s="3">
        <v>0</v>
      </c>
      <c r="H83" s="3">
        <v>4</v>
      </c>
      <c r="I83" s="3">
        <v>2.3300000000000001E-2</v>
      </c>
      <c r="J83" s="5">
        <v>0</v>
      </c>
      <c r="K83" s="5">
        <v>0</v>
      </c>
    </row>
    <row r="84" spans="1:11" s="2" customFormat="1" x14ac:dyDescent="0.25">
      <c r="A84" s="5" t="s">
        <v>148</v>
      </c>
      <c r="B84" s="52">
        <v>2</v>
      </c>
      <c r="C84" s="3" t="s">
        <v>43</v>
      </c>
      <c r="D84" s="3">
        <v>2</v>
      </c>
      <c r="E84" s="3">
        <v>5.8999999999999997E-2</v>
      </c>
      <c r="F84" s="3">
        <v>0</v>
      </c>
      <c r="G84" s="3">
        <v>0</v>
      </c>
      <c r="H84" s="3">
        <v>2</v>
      </c>
      <c r="I84" s="3">
        <v>8.9999999999999993E-3</v>
      </c>
      <c r="J84" s="5">
        <v>0</v>
      </c>
      <c r="K84" s="5">
        <v>0</v>
      </c>
    </row>
    <row r="85" spans="1:11" s="2" customFormat="1" x14ac:dyDescent="0.25">
      <c r="A85" s="5" t="s">
        <v>148</v>
      </c>
      <c r="B85" s="52">
        <v>3</v>
      </c>
      <c r="C85" s="3" t="s">
        <v>20</v>
      </c>
      <c r="D85" s="3">
        <v>5</v>
      </c>
      <c r="E85" s="3">
        <v>5.3600000000000002E-2</v>
      </c>
      <c r="F85" s="3">
        <v>3</v>
      </c>
      <c r="G85" s="3">
        <v>4.1000000000000002E-2</v>
      </c>
      <c r="H85" s="3">
        <v>2</v>
      </c>
      <c r="I85" s="3">
        <v>1.26E-2</v>
      </c>
      <c r="J85" s="3">
        <v>1</v>
      </c>
      <c r="K85" s="3">
        <v>1.4999999999999999E-2</v>
      </c>
    </row>
    <row r="86" spans="1:11" s="2" customFormat="1" x14ac:dyDescent="0.25">
      <c r="A86" s="5" t="s">
        <v>148</v>
      </c>
      <c r="B86" s="52">
        <v>4</v>
      </c>
      <c r="C86" s="3" t="s">
        <v>21</v>
      </c>
      <c r="D86" s="3">
        <v>4</v>
      </c>
      <c r="E86" s="3">
        <v>3.39E-2</v>
      </c>
      <c r="F86" s="3">
        <v>5</v>
      </c>
      <c r="G86" s="3">
        <v>0.4284</v>
      </c>
      <c r="H86" s="3">
        <v>8</v>
      </c>
      <c r="I86" s="3">
        <v>6.8099999999999994E-2</v>
      </c>
      <c r="J86" s="5">
        <v>0</v>
      </c>
      <c r="K86" s="5">
        <v>0</v>
      </c>
    </row>
    <row r="87" spans="1:11" s="2" customFormat="1" x14ac:dyDescent="0.25">
      <c r="A87" s="5" t="s">
        <v>148</v>
      </c>
      <c r="B87" s="52">
        <v>5</v>
      </c>
      <c r="C87" s="3" t="s">
        <v>59</v>
      </c>
      <c r="D87" s="3">
        <v>1</v>
      </c>
      <c r="E87" s="3">
        <v>1.4999999999999999E-2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</row>
    <row r="88" spans="1:11" s="2" customFormat="1" x14ac:dyDescent="0.25">
      <c r="A88" s="5" t="s">
        <v>148</v>
      </c>
      <c r="B88" s="52">
        <v>6</v>
      </c>
      <c r="C88" s="3" t="s">
        <v>19</v>
      </c>
      <c r="D88" s="3">
        <v>5</v>
      </c>
      <c r="E88" s="3">
        <v>9.5299999999999996E-2</v>
      </c>
      <c r="F88" s="3">
        <v>3</v>
      </c>
      <c r="G88" s="3">
        <v>0.46829999999999999</v>
      </c>
      <c r="H88" s="3">
        <v>3</v>
      </c>
      <c r="I88" s="3">
        <v>0.02</v>
      </c>
      <c r="J88" s="3">
        <v>1</v>
      </c>
      <c r="K88" s="3">
        <v>4.4999999999999998E-2</v>
      </c>
    </row>
    <row r="89" spans="1:11" s="2" customFormat="1" x14ac:dyDescent="0.25">
      <c r="A89" s="5" t="s">
        <v>148</v>
      </c>
      <c r="B89" s="52">
        <v>7</v>
      </c>
      <c r="C89" s="3" t="s">
        <v>34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5.0000000000000001E-3</v>
      </c>
      <c r="J89" s="5">
        <v>0</v>
      </c>
      <c r="K89" s="5">
        <v>0</v>
      </c>
    </row>
    <row r="90" spans="1:11" s="2" customFormat="1" x14ac:dyDescent="0.25">
      <c r="A90" s="5" t="s">
        <v>148</v>
      </c>
      <c r="B90" s="52">
        <v>8</v>
      </c>
      <c r="C90" s="5" t="s">
        <v>50</v>
      </c>
      <c r="D90" s="3">
        <v>0</v>
      </c>
      <c r="E90" s="3">
        <v>0</v>
      </c>
      <c r="F90" s="3">
        <v>0</v>
      </c>
      <c r="G90" s="3">
        <v>0</v>
      </c>
      <c r="H90" s="5">
        <v>0</v>
      </c>
      <c r="I90" s="5">
        <v>0</v>
      </c>
      <c r="J90" s="5">
        <v>0</v>
      </c>
      <c r="K90" s="5">
        <v>0</v>
      </c>
    </row>
    <row r="91" spans="1:11" s="2" customFormat="1" x14ac:dyDescent="0.25">
      <c r="A91" s="5" t="s">
        <v>148</v>
      </c>
      <c r="B91" s="52">
        <v>9</v>
      </c>
      <c r="C91" s="5" t="s">
        <v>29</v>
      </c>
      <c r="D91" s="3">
        <v>10</v>
      </c>
      <c r="E91" s="3">
        <v>0.496</v>
      </c>
      <c r="F91" s="3">
        <v>10</v>
      </c>
      <c r="G91" s="3">
        <v>0.496</v>
      </c>
      <c r="H91" s="3">
        <v>1</v>
      </c>
      <c r="I91" s="3">
        <v>1.4999999999999999E-2</v>
      </c>
      <c r="J91" s="5">
        <v>0</v>
      </c>
      <c r="K91" s="5">
        <v>0</v>
      </c>
    </row>
    <row r="92" spans="1:11" s="2" customFormat="1" x14ac:dyDescent="0.25">
      <c r="A92" s="5" t="s">
        <v>148</v>
      </c>
      <c r="B92" s="52">
        <v>10</v>
      </c>
      <c r="C92" s="5" t="s">
        <v>25</v>
      </c>
      <c r="D92" s="3">
        <v>12</v>
      </c>
      <c r="E92" s="3">
        <v>0.67257</v>
      </c>
      <c r="F92" s="3">
        <v>11</v>
      </c>
      <c r="G92" s="3">
        <v>1.21509</v>
      </c>
      <c r="H92" s="3">
        <v>15</v>
      </c>
      <c r="I92" s="3">
        <v>0.2409</v>
      </c>
      <c r="J92" s="5">
        <v>0</v>
      </c>
      <c r="K92" s="5">
        <v>0</v>
      </c>
    </row>
    <row r="93" spans="1:11" s="2" customFormat="1" x14ac:dyDescent="0.25">
      <c r="A93" s="5" t="s">
        <v>148</v>
      </c>
      <c r="B93" s="52">
        <v>11</v>
      </c>
      <c r="C93" s="61" t="s">
        <v>84</v>
      </c>
      <c r="D93" s="3">
        <v>6</v>
      </c>
      <c r="E93" s="3">
        <v>8.3000000000000004E-2</v>
      </c>
      <c r="F93" s="3">
        <v>2</v>
      </c>
      <c r="G93" s="62">
        <v>1.2999999999999999E-2</v>
      </c>
      <c r="H93" s="3">
        <v>7</v>
      </c>
      <c r="I93" s="56">
        <v>0.128</v>
      </c>
      <c r="J93" s="3">
        <v>1</v>
      </c>
      <c r="K93" s="3">
        <v>0.03</v>
      </c>
    </row>
    <row r="94" spans="1:11" s="2" customFormat="1" x14ac:dyDescent="0.25">
      <c r="A94" s="5" t="s">
        <v>148</v>
      </c>
      <c r="B94" s="52">
        <v>12</v>
      </c>
      <c r="C94" s="61" t="s">
        <v>85</v>
      </c>
      <c r="D94" s="3">
        <v>3</v>
      </c>
      <c r="E94" s="3">
        <v>0.10115</v>
      </c>
      <c r="F94" s="3">
        <v>0</v>
      </c>
      <c r="G94" s="5">
        <v>0</v>
      </c>
      <c r="H94" s="3">
        <v>1</v>
      </c>
      <c r="I94" s="5">
        <v>1.4999999999999999E-2</v>
      </c>
      <c r="J94" s="3">
        <v>1</v>
      </c>
      <c r="K94" s="3">
        <v>0.35</v>
      </c>
    </row>
    <row r="95" spans="1:11" s="2" customFormat="1" x14ac:dyDescent="0.25">
      <c r="A95" s="5" t="s">
        <v>148</v>
      </c>
      <c r="B95" s="52">
        <v>13</v>
      </c>
      <c r="C95" s="63" t="s">
        <v>86</v>
      </c>
      <c r="D95" s="3">
        <v>3</v>
      </c>
      <c r="E95" s="3">
        <v>0.73099999999999998</v>
      </c>
      <c r="F95" s="3">
        <v>0</v>
      </c>
      <c r="G95" s="5">
        <v>0</v>
      </c>
      <c r="H95" s="3">
        <v>2</v>
      </c>
      <c r="I95" s="3">
        <v>1.2E-2</v>
      </c>
      <c r="J95" s="3">
        <v>0</v>
      </c>
      <c r="K95" s="5">
        <v>0</v>
      </c>
    </row>
    <row r="96" spans="1:11" s="2" customFormat="1" x14ac:dyDescent="0.25">
      <c r="A96" s="5" t="s">
        <v>148</v>
      </c>
      <c r="B96" s="52">
        <v>14</v>
      </c>
      <c r="C96" s="64" t="s">
        <v>87</v>
      </c>
      <c r="D96" s="3">
        <v>6</v>
      </c>
      <c r="E96" s="3">
        <v>1.9E-2</v>
      </c>
      <c r="F96" s="3">
        <v>0</v>
      </c>
      <c r="G96" s="5">
        <v>0</v>
      </c>
      <c r="H96" s="3">
        <v>2</v>
      </c>
      <c r="I96" s="56">
        <v>1.0999999999999999E-2</v>
      </c>
      <c r="J96" s="3">
        <v>0</v>
      </c>
      <c r="K96" s="56">
        <v>0</v>
      </c>
    </row>
    <row r="97" spans="1:13" s="7" customFormat="1" x14ac:dyDescent="0.25">
      <c r="A97" s="5" t="s">
        <v>148</v>
      </c>
      <c r="B97" s="52">
        <v>15</v>
      </c>
      <c r="C97" s="5" t="s">
        <v>88</v>
      </c>
      <c r="D97" s="3">
        <v>0</v>
      </c>
      <c r="E97" s="3">
        <v>0</v>
      </c>
      <c r="F97" s="3">
        <v>0</v>
      </c>
      <c r="G97" s="3">
        <v>0</v>
      </c>
      <c r="H97" s="3">
        <v>2</v>
      </c>
      <c r="I97" s="3">
        <v>2.1999999999999999E-2</v>
      </c>
      <c r="J97" s="3">
        <v>0</v>
      </c>
      <c r="K97" s="3">
        <v>0</v>
      </c>
    </row>
    <row r="98" spans="1:13" s="7" customFormat="1" x14ac:dyDescent="0.25">
      <c r="A98" s="5" t="s">
        <v>148</v>
      </c>
      <c r="B98" s="52">
        <v>16</v>
      </c>
      <c r="C98" s="54" t="s">
        <v>89</v>
      </c>
      <c r="D98" s="3">
        <v>1</v>
      </c>
      <c r="E98" s="56">
        <v>0.1</v>
      </c>
      <c r="F98" s="3">
        <v>0</v>
      </c>
      <c r="G98" s="3">
        <v>0</v>
      </c>
      <c r="H98" s="3">
        <v>0</v>
      </c>
      <c r="I98" s="5">
        <v>0</v>
      </c>
      <c r="J98" s="3">
        <v>0</v>
      </c>
      <c r="K98" s="5">
        <v>0</v>
      </c>
    </row>
    <row r="99" spans="1:13" s="20" customFormat="1" ht="18" customHeight="1" x14ac:dyDescent="0.2">
      <c r="A99" s="5" t="s">
        <v>148</v>
      </c>
      <c r="B99" s="52">
        <v>17</v>
      </c>
      <c r="C99" s="65" t="s">
        <v>95</v>
      </c>
      <c r="D99" s="58">
        <v>1</v>
      </c>
      <c r="E99" s="58">
        <v>8.0000000000000002E-3</v>
      </c>
      <c r="F99" s="58">
        <v>1</v>
      </c>
      <c r="G99" s="58">
        <v>8.0000000000000002E-3</v>
      </c>
      <c r="H99" s="58">
        <v>2</v>
      </c>
      <c r="I99" s="58">
        <v>0.02</v>
      </c>
      <c r="J99" s="58">
        <v>0</v>
      </c>
      <c r="K99" s="58">
        <v>0</v>
      </c>
      <c r="L99" s="22"/>
      <c r="M99" s="20" t="s">
        <v>96</v>
      </c>
    </row>
    <row r="100" spans="1:13" s="20" customFormat="1" ht="18" customHeight="1" x14ac:dyDescent="0.2">
      <c r="A100" s="5" t="s">
        <v>148</v>
      </c>
      <c r="B100" s="52">
        <v>18</v>
      </c>
      <c r="C100" s="65" t="s">
        <v>103</v>
      </c>
      <c r="D100" s="58">
        <v>1</v>
      </c>
      <c r="E100" s="58">
        <v>7.5000000000000002E-4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22"/>
    </row>
    <row r="101" spans="1:13" s="20" customFormat="1" ht="18" customHeight="1" x14ac:dyDescent="0.2">
      <c r="A101" s="5" t="s">
        <v>148</v>
      </c>
      <c r="B101" s="52">
        <v>19</v>
      </c>
      <c r="C101" s="65" t="s">
        <v>97</v>
      </c>
      <c r="D101" s="58">
        <v>0</v>
      </c>
      <c r="E101" s="58">
        <v>0</v>
      </c>
      <c r="F101" s="58">
        <v>0</v>
      </c>
      <c r="G101" s="58">
        <v>0</v>
      </c>
      <c r="H101" s="58">
        <v>1</v>
      </c>
      <c r="I101" s="58">
        <v>5.0000000000000001E-3</v>
      </c>
      <c r="J101" s="58">
        <v>0</v>
      </c>
      <c r="K101" s="58">
        <v>0</v>
      </c>
      <c r="L101" s="22"/>
    </row>
    <row r="102" spans="1:13" s="20" customFormat="1" ht="18" customHeight="1" x14ac:dyDescent="0.2">
      <c r="A102" s="5" t="s">
        <v>148</v>
      </c>
      <c r="B102" s="52">
        <v>20</v>
      </c>
      <c r="C102" s="65" t="s">
        <v>104</v>
      </c>
      <c r="D102" s="58">
        <v>6</v>
      </c>
      <c r="E102" s="58">
        <v>8.5499999999999997E-4</v>
      </c>
      <c r="F102" s="58">
        <v>6</v>
      </c>
      <c r="G102" s="58">
        <v>8.5499999999999997E-4</v>
      </c>
      <c r="H102" s="58">
        <v>0</v>
      </c>
      <c r="I102" s="58">
        <v>0</v>
      </c>
      <c r="J102" s="58">
        <v>0</v>
      </c>
      <c r="K102" s="58">
        <v>0</v>
      </c>
      <c r="L102" s="22"/>
    </row>
    <row r="103" spans="1:13" s="20" customFormat="1" ht="18" customHeight="1" x14ac:dyDescent="0.2">
      <c r="A103" s="5" t="s">
        <v>148</v>
      </c>
      <c r="B103" s="52">
        <v>21</v>
      </c>
      <c r="C103" s="65" t="s">
        <v>105</v>
      </c>
      <c r="D103" s="58">
        <v>9</v>
      </c>
      <c r="E103" s="58">
        <v>1.2150000000000002E-3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22"/>
    </row>
    <row r="104" spans="1:13" s="20" customFormat="1" ht="18" customHeight="1" x14ac:dyDescent="0.2">
      <c r="A104" s="5" t="s">
        <v>148</v>
      </c>
      <c r="B104" s="52">
        <v>22</v>
      </c>
      <c r="C104" s="65" t="s">
        <v>98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22"/>
    </row>
    <row r="105" spans="1:13" s="20" customFormat="1" ht="18" customHeight="1" x14ac:dyDescent="0.2">
      <c r="A105" s="5" t="s">
        <v>148</v>
      </c>
      <c r="B105" s="52">
        <v>23</v>
      </c>
      <c r="C105" s="65" t="s">
        <v>99</v>
      </c>
      <c r="D105" s="58">
        <v>1</v>
      </c>
      <c r="E105" s="58">
        <v>0.06</v>
      </c>
      <c r="F105" s="58">
        <v>1</v>
      </c>
      <c r="G105" s="58">
        <v>8.0000000000000002E-3</v>
      </c>
      <c r="H105" s="58">
        <v>1</v>
      </c>
      <c r="I105" s="58">
        <v>4.2500000000000003E-2</v>
      </c>
      <c r="J105" s="58">
        <v>0</v>
      </c>
      <c r="K105" s="58">
        <v>0</v>
      </c>
      <c r="L105" s="22"/>
    </row>
    <row r="106" spans="1:13" s="20" customFormat="1" ht="18" customHeight="1" x14ac:dyDescent="0.2">
      <c r="A106" s="5" t="s">
        <v>148</v>
      </c>
      <c r="B106" s="52">
        <v>24</v>
      </c>
      <c r="C106" s="65" t="s">
        <v>100</v>
      </c>
      <c r="D106" s="58">
        <v>9</v>
      </c>
      <c r="E106" s="58">
        <v>1.6200000000000001E-3</v>
      </c>
      <c r="F106" s="58">
        <v>9</v>
      </c>
      <c r="G106" s="58">
        <v>1.6200000000000001E-3</v>
      </c>
      <c r="H106" s="58">
        <v>0</v>
      </c>
      <c r="I106" s="58">
        <v>0</v>
      </c>
      <c r="J106" s="58">
        <v>0</v>
      </c>
      <c r="K106" s="58">
        <v>0</v>
      </c>
      <c r="L106" s="22"/>
    </row>
    <row r="107" spans="1:13" s="20" customFormat="1" ht="18" customHeight="1" x14ac:dyDescent="0.2">
      <c r="A107" s="5" t="s">
        <v>148</v>
      </c>
      <c r="B107" s="52">
        <v>25</v>
      </c>
      <c r="C107" s="65" t="s">
        <v>101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22"/>
    </row>
    <row r="108" spans="1:13" s="20" customFormat="1" ht="18" customHeight="1" x14ac:dyDescent="0.2">
      <c r="A108" s="5" t="s">
        <v>148</v>
      </c>
      <c r="B108" s="52">
        <v>26</v>
      </c>
      <c r="C108" s="65" t="s">
        <v>102</v>
      </c>
      <c r="D108" s="58">
        <v>1</v>
      </c>
      <c r="E108" s="58">
        <v>1.2E-2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22"/>
    </row>
    <row r="109" spans="1:13" s="7" customFormat="1" x14ac:dyDescent="0.25">
      <c r="A109" s="5" t="s">
        <v>148</v>
      </c>
      <c r="B109" s="52">
        <v>27</v>
      </c>
      <c r="C109" s="60" t="s">
        <v>136</v>
      </c>
      <c r="D109" s="60">
        <v>1</v>
      </c>
      <c r="E109" s="60">
        <v>1.4999999999999999E-2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</row>
    <row r="110" spans="1:13" s="7" customFormat="1" x14ac:dyDescent="0.25">
      <c r="A110" s="5" t="s">
        <v>148</v>
      </c>
      <c r="B110" s="52">
        <v>28</v>
      </c>
      <c r="C110" s="60" t="s">
        <v>140</v>
      </c>
      <c r="D110" s="60">
        <v>3</v>
      </c>
      <c r="E110" s="60">
        <v>3.9999999999999994E-2</v>
      </c>
      <c r="F110" s="60">
        <v>3</v>
      </c>
      <c r="G110" s="60">
        <v>0.04</v>
      </c>
      <c r="H110" s="60">
        <v>2</v>
      </c>
      <c r="I110" s="60">
        <v>1.7000000000000001E-2</v>
      </c>
      <c r="J110" s="60">
        <v>0</v>
      </c>
      <c r="K110" s="60">
        <v>0</v>
      </c>
    </row>
    <row r="111" spans="1:13" s="7" customFormat="1" x14ac:dyDescent="0.25">
      <c r="A111" s="5" t="s">
        <v>148</v>
      </c>
      <c r="B111" s="52">
        <v>29</v>
      </c>
      <c r="C111" s="60" t="s">
        <v>141</v>
      </c>
      <c r="D111" s="60">
        <v>2</v>
      </c>
      <c r="E111" s="60">
        <v>1.4E-2</v>
      </c>
      <c r="F111" s="60">
        <v>2</v>
      </c>
      <c r="G111" s="60">
        <v>1.7000000000000001E-2</v>
      </c>
      <c r="H111" s="60">
        <v>2</v>
      </c>
      <c r="I111" s="60">
        <v>1.0999999999999999E-2</v>
      </c>
      <c r="J111" s="60">
        <v>0</v>
      </c>
      <c r="K111" s="60">
        <v>0</v>
      </c>
    </row>
  </sheetData>
  <sortState ref="C24:C34">
    <sortCondition ref="C24"/>
  </sortState>
  <mergeCells count="9">
    <mergeCell ref="H1:K1"/>
    <mergeCell ref="A2:K2"/>
    <mergeCell ref="A3:A5"/>
    <mergeCell ref="C3:C5"/>
    <mergeCell ref="D3:E4"/>
    <mergeCell ref="F3:G4"/>
    <mergeCell ref="H3:I4"/>
    <mergeCell ref="J3:K4"/>
    <mergeCell ref="B3:B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tabSelected="1" zoomScale="115" zoomScaleNormal="115" workbookViewId="0">
      <pane ySplit="4" topLeftCell="A5" activePane="bottomLeft" state="frozen"/>
      <selection pane="bottomLeft" activeCell="B5" sqref="B5:B142"/>
    </sheetView>
  </sheetViews>
  <sheetFormatPr defaultRowHeight="15" x14ac:dyDescent="0.25"/>
  <cols>
    <col min="1" max="1" width="17.42578125" customWidth="1"/>
    <col min="2" max="2" width="12.85546875" customWidth="1"/>
    <col min="3" max="3" width="14.5703125" style="6" customWidth="1"/>
    <col min="4" max="5" width="15" style="6" customWidth="1"/>
    <col min="6" max="6" width="13.42578125" style="6" customWidth="1"/>
    <col min="7" max="7" width="13.140625" style="6" customWidth="1"/>
    <col min="8" max="8" width="44.140625" style="1" customWidth="1"/>
  </cols>
  <sheetData>
    <row r="1" spans="1:8" s="7" customFormat="1" x14ac:dyDescent="0.25">
      <c r="A1" s="27"/>
      <c r="B1" s="27"/>
      <c r="C1" s="27"/>
      <c r="D1" s="27"/>
      <c r="E1" s="27"/>
      <c r="F1" s="27"/>
      <c r="G1" s="27"/>
      <c r="H1" s="28" t="s">
        <v>18</v>
      </c>
    </row>
    <row r="2" spans="1:8" s="7" customFormat="1" ht="15.75" thickBot="1" x14ac:dyDescent="0.3">
      <c r="A2" s="29" t="s">
        <v>149</v>
      </c>
      <c r="B2" s="29"/>
      <c r="C2" s="29"/>
      <c r="D2" s="29"/>
      <c r="E2" s="29"/>
      <c r="F2" s="29"/>
      <c r="G2" s="29"/>
      <c r="H2" s="29"/>
    </row>
    <row r="3" spans="1:8" s="7" customFormat="1" ht="60" x14ac:dyDescent="0.25">
      <c r="A3" s="30" t="s">
        <v>0</v>
      </c>
      <c r="B3" s="30" t="s">
        <v>1</v>
      </c>
      <c r="C3" s="30" t="s">
        <v>9</v>
      </c>
      <c r="D3" s="30" t="s">
        <v>10</v>
      </c>
      <c r="E3" s="30" t="s">
        <v>11</v>
      </c>
      <c r="F3" s="31" t="s">
        <v>150</v>
      </c>
      <c r="G3" s="31" t="s">
        <v>12</v>
      </c>
      <c r="H3" s="30" t="s">
        <v>13</v>
      </c>
    </row>
    <row r="4" spans="1:8" x14ac:dyDescent="0.25">
      <c r="A4" s="18"/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32">
        <v>6</v>
      </c>
      <c r="H4" s="5">
        <v>7</v>
      </c>
    </row>
    <row r="5" spans="1:8" s="11" customFormat="1" x14ac:dyDescent="0.25">
      <c r="A5" s="5" t="s">
        <v>148</v>
      </c>
      <c r="B5" s="3">
        <v>1</v>
      </c>
      <c r="C5" s="33">
        <v>40797443</v>
      </c>
      <c r="D5" s="4">
        <v>41549</v>
      </c>
      <c r="E5" s="4" t="s">
        <v>23</v>
      </c>
      <c r="F5" s="34">
        <v>15</v>
      </c>
      <c r="G5" s="35">
        <f>550/1.18</f>
        <v>466.10169491525426</v>
      </c>
      <c r="H5" s="5" t="s">
        <v>38</v>
      </c>
    </row>
    <row r="6" spans="1:8" s="11" customFormat="1" x14ac:dyDescent="0.25">
      <c r="A6" s="5" t="s">
        <v>148</v>
      </c>
      <c r="B6" s="3">
        <v>2</v>
      </c>
      <c r="C6" s="33">
        <v>40798673</v>
      </c>
      <c r="D6" s="36">
        <v>41549</v>
      </c>
      <c r="E6" s="4" t="s">
        <v>23</v>
      </c>
      <c r="F6" s="34">
        <v>6.3</v>
      </c>
      <c r="G6" s="35">
        <f t="shared" ref="G6:G29" si="0">550/1.18</f>
        <v>466.10169491525426</v>
      </c>
      <c r="H6" s="5" t="s">
        <v>45</v>
      </c>
    </row>
    <row r="7" spans="1:8" s="11" customFormat="1" x14ac:dyDescent="0.25">
      <c r="A7" s="5" t="s">
        <v>148</v>
      </c>
      <c r="B7" s="3">
        <v>3</v>
      </c>
      <c r="C7" s="33">
        <v>40799751</v>
      </c>
      <c r="D7" s="4">
        <v>41561</v>
      </c>
      <c r="E7" s="4" t="s">
        <v>23</v>
      </c>
      <c r="F7" s="34">
        <v>15</v>
      </c>
      <c r="G7" s="35">
        <f t="shared" si="0"/>
        <v>466.10169491525426</v>
      </c>
      <c r="H7" s="5" t="s">
        <v>47</v>
      </c>
    </row>
    <row r="8" spans="1:8" s="11" customFormat="1" x14ac:dyDescent="0.25">
      <c r="A8" s="5" t="s">
        <v>148</v>
      </c>
      <c r="B8" s="3">
        <v>4</v>
      </c>
      <c r="C8" s="33">
        <v>40800465</v>
      </c>
      <c r="D8" s="36">
        <v>41549</v>
      </c>
      <c r="E8" s="4" t="s">
        <v>23</v>
      </c>
      <c r="F8" s="34">
        <v>5</v>
      </c>
      <c r="G8" s="35">
        <f t="shared" si="0"/>
        <v>466.10169491525426</v>
      </c>
      <c r="H8" s="5" t="s">
        <v>46</v>
      </c>
    </row>
    <row r="9" spans="1:8" s="11" customFormat="1" x14ac:dyDescent="0.25">
      <c r="A9" s="5" t="s">
        <v>148</v>
      </c>
      <c r="B9" s="3">
        <v>5</v>
      </c>
      <c r="C9" s="33">
        <v>40799845</v>
      </c>
      <c r="D9" s="4">
        <v>41554</v>
      </c>
      <c r="E9" s="4" t="s">
        <v>23</v>
      </c>
      <c r="F9" s="34">
        <v>4</v>
      </c>
      <c r="G9" s="35">
        <f t="shared" si="0"/>
        <v>466.10169491525426</v>
      </c>
      <c r="H9" s="5" t="s">
        <v>45</v>
      </c>
    </row>
    <row r="10" spans="1:8" s="11" customFormat="1" x14ac:dyDescent="0.25">
      <c r="A10" s="5" t="s">
        <v>148</v>
      </c>
      <c r="B10" s="3">
        <v>6</v>
      </c>
      <c r="C10" s="33">
        <v>40799759</v>
      </c>
      <c r="D10" s="36">
        <v>41549</v>
      </c>
      <c r="E10" s="4" t="s">
        <v>23</v>
      </c>
      <c r="F10" s="34">
        <v>7.6</v>
      </c>
      <c r="G10" s="35">
        <f t="shared" si="0"/>
        <v>466.10169491525426</v>
      </c>
      <c r="H10" s="5" t="s">
        <v>45</v>
      </c>
    </row>
    <row r="11" spans="1:8" s="11" customFormat="1" x14ac:dyDescent="0.25">
      <c r="A11" s="5" t="s">
        <v>148</v>
      </c>
      <c r="B11" s="3">
        <v>7</v>
      </c>
      <c r="C11" s="33">
        <v>40800958</v>
      </c>
      <c r="D11" s="36">
        <v>41551</v>
      </c>
      <c r="E11" s="4" t="s">
        <v>23</v>
      </c>
      <c r="F11" s="34">
        <v>15</v>
      </c>
      <c r="G11" s="35">
        <f t="shared" si="0"/>
        <v>466.10169491525426</v>
      </c>
      <c r="H11" s="5" t="s">
        <v>48</v>
      </c>
    </row>
    <row r="12" spans="1:8" s="11" customFormat="1" x14ac:dyDescent="0.25">
      <c r="A12" s="5" t="s">
        <v>148</v>
      </c>
      <c r="B12" s="3">
        <v>8</v>
      </c>
      <c r="C12" s="33">
        <v>40801823</v>
      </c>
      <c r="D12" s="36">
        <v>41555</v>
      </c>
      <c r="E12" s="4" t="s">
        <v>23</v>
      </c>
      <c r="F12" s="34">
        <v>5.5</v>
      </c>
      <c r="G12" s="35">
        <f t="shared" si="0"/>
        <v>466.10169491525426</v>
      </c>
      <c r="H12" s="5" t="s">
        <v>40</v>
      </c>
    </row>
    <row r="13" spans="1:8" s="11" customFormat="1" x14ac:dyDescent="0.25">
      <c r="A13" s="5" t="s">
        <v>148</v>
      </c>
      <c r="B13" s="3">
        <v>9</v>
      </c>
      <c r="C13" s="33">
        <v>40801794</v>
      </c>
      <c r="D13" s="36">
        <v>41554</v>
      </c>
      <c r="E13" s="4" t="s">
        <v>23</v>
      </c>
      <c r="F13" s="34">
        <v>15</v>
      </c>
      <c r="G13" s="35">
        <f t="shared" si="0"/>
        <v>466.10169491525426</v>
      </c>
      <c r="H13" s="5" t="s">
        <v>41</v>
      </c>
    </row>
    <row r="14" spans="1:8" s="11" customFormat="1" x14ac:dyDescent="0.25">
      <c r="A14" s="5" t="s">
        <v>148</v>
      </c>
      <c r="B14" s="3">
        <v>10</v>
      </c>
      <c r="C14" s="33">
        <v>40801479</v>
      </c>
      <c r="D14" s="36">
        <v>41555</v>
      </c>
      <c r="E14" s="4" t="s">
        <v>23</v>
      </c>
      <c r="F14" s="34">
        <v>6.3</v>
      </c>
      <c r="G14" s="35">
        <f t="shared" si="0"/>
        <v>466.10169491525426</v>
      </c>
      <c r="H14" s="5" t="s">
        <v>40</v>
      </c>
    </row>
    <row r="15" spans="1:8" s="11" customFormat="1" x14ac:dyDescent="0.25">
      <c r="A15" s="5" t="s">
        <v>148</v>
      </c>
      <c r="B15" s="3">
        <v>11</v>
      </c>
      <c r="C15" s="33">
        <v>40801545</v>
      </c>
      <c r="D15" s="4">
        <v>41561</v>
      </c>
      <c r="E15" s="4" t="s">
        <v>23</v>
      </c>
      <c r="F15" s="34">
        <v>4</v>
      </c>
      <c r="G15" s="35">
        <f t="shared" si="0"/>
        <v>466.10169491525426</v>
      </c>
      <c r="H15" s="5" t="s">
        <v>46</v>
      </c>
    </row>
    <row r="16" spans="1:8" s="11" customFormat="1" x14ac:dyDescent="0.25">
      <c r="A16" s="5" t="s">
        <v>148</v>
      </c>
      <c r="B16" s="3">
        <v>12</v>
      </c>
      <c r="C16" s="33">
        <v>40801775</v>
      </c>
      <c r="D16" s="4">
        <v>41556</v>
      </c>
      <c r="E16" s="4" t="s">
        <v>23</v>
      </c>
      <c r="F16" s="34">
        <v>5</v>
      </c>
      <c r="G16" s="35">
        <f t="shared" si="0"/>
        <v>466.10169491525426</v>
      </c>
      <c r="H16" s="5" t="s">
        <v>40</v>
      </c>
    </row>
    <row r="17" spans="1:8" s="11" customFormat="1" x14ac:dyDescent="0.25">
      <c r="A17" s="5" t="s">
        <v>148</v>
      </c>
      <c r="B17" s="3">
        <v>13</v>
      </c>
      <c r="C17" s="33">
        <v>40801984</v>
      </c>
      <c r="D17" s="4">
        <v>41556</v>
      </c>
      <c r="E17" s="4" t="s">
        <v>23</v>
      </c>
      <c r="F17" s="34">
        <v>5</v>
      </c>
      <c r="G17" s="35">
        <f t="shared" si="0"/>
        <v>466.10169491525426</v>
      </c>
      <c r="H17" s="5" t="s">
        <v>36</v>
      </c>
    </row>
    <row r="18" spans="1:8" s="11" customFormat="1" x14ac:dyDescent="0.25">
      <c r="A18" s="5" t="s">
        <v>148</v>
      </c>
      <c r="B18" s="3">
        <v>14</v>
      </c>
      <c r="C18" s="33">
        <v>40801691</v>
      </c>
      <c r="D18" s="36">
        <v>41554</v>
      </c>
      <c r="E18" s="4" t="s">
        <v>23</v>
      </c>
      <c r="F18" s="34">
        <v>12</v>
      </c>
      <c r="G18" s="35">
        <f t="shared" si="0"/>
        <v>466.10169491525426</v>
      </c>
      <c r="H18" s="5" t="s">
        <v>47</v>
      </c>
    </row>
    <row r="19" spans="1:8" s="11" customFormat="1" x14ac:dyDescent="0.25">
      <c r="A19" s="5" t="s">
        <v>148</v>
      </c>
      <c r="B19" s="3">
        <v>15</v>
      </c>
      <c r="C19" s="33">
        <v>40801749</v>
      </c>
      <c r="D19" s="4">
        <v>41558</v>
      </c>
      <c r="E19" s="4" t="s">
        <v>60</v>
      </c>
      <c r="F19" s="34">
        <v>15</v>
      </c>
      <c r="G19" s="35">
        <f t="shared" si="0"/>
        <v>466.10169491525426</v>
      </c>
      <c r="H19" s="5" t="s">
        <v>38</v>
      </c>
    </row>
    <row r="20" spans="1:8" s="11" customFormat="1" x14ac:dyDescent="0.25">
      <c r="A20" s="5" t="s">
        <v>148</v>
      </c>
      <c r="B20" s="3">
        <v>16</v>
      </c>
      <c r="C20" s="33">
        <v>40802141</v>
      </c>
      <c r="D20" s="36">
        <v>41555</v>
      </c>
      <c r="E20" s="4" t="s">
        <v>60</v>
      </c>
      <c r="F20" s="34">
        <v>15</v>
      </c>
      <c r="G20" s="35">
        <f t="shared" si="0"/>
        <v>466.10169491525426</v>
      </c>
      <c r="H20" s="5" t="s">
        <v>42</v>
      </c>
    </row>
    <row r="21" spans="1:8" s="11" customFormat="1" x14ac:dyDescent="0.25">
      <c r="A21" s="5" t="s">
        <v>148</v>
      </c>
      <c r="B21" s="3">
        <v>17</v>
      </c>
      <c r="C21" s="33">
        <v>40802185</v>
      </c>
      <c r="D21" s="4">
        <v>41558</v>
      </c>
      <c r="E21" s="4" t="s">
        <v>60</v>
      </c>
      <c r="F21" s="34">
        <v>10</v>
      </c>
      <c r="G21" s="35">
        <f t="shared" si="0"/>
        <v>466.10169491525426</v>
      </c>
      <c r="H21" s="5" t="s">
        <v>51</v>
      </c>
    </row>
    <row r="22" spans="1:8" s="11" customFormat="1" x14ac:dyDescent="0.25">
      <c r="A22" s="5" t="s">
        <v>148</v>
      </c>
      <c r="B22" s="3">
        <v>18</v>
      </c>
      <c r="C22" s="33">
        <v>40802661</v>
      </c>
      <c r="D22" s="4">
        <v>41558</v>
      </c>
      <c r="E22" s="4" t="s">
        <v>60</v>
      </c>
      <c r="F22" s="34">
        <v>6.3</v>
      </c>
      <c r="G22" s="35">
        <f t="shared" si="0"/>
        <v>466.10169491525426</v>
      </c>
      <c r="H22" s="5" t="s">
        <v>47</v>
      </c>
    </row>
    <row r="23" spans="1:8" s="11" customFormat="1" x14ac:dyDescent="0.25">
      <c r="A23" s="5" t="s">
        <v>148</v>
      </c>
      <c r="B23" s="3">
        <v>19</v>
      </c>
      <c r="C23" s="33">
        <v>40802798</v>
      </c>
      <c r="D23" s="36">
        <v>41562</v>
      </c>
      <c r="E23" s="4" t="s">
        <v>60</v>
      </c>
      <c r="F23" s="34">
        <v>6.3</v>
      </c>
      <c r="G23" s="35">
        <f t="shared" si="0"/>
        <v>466.10169491525426</v>
      </c>
      <c r="H23" s="5" t="s">
        <v>38</v>
      </c>
    </row>
    <row r="24" spans="1:8" s="11" customFormat="1" x14ac:dyDescent="0.25">
      <c r="A24" s="5" t="s">
        <v>148</v>
      </c>
      <c r="B24" s="3">
        <v>20</v>
      </c>
      <c r="C24" s="33">
        <v>40804290</v>
      </c>
      <c r="D24" s="4">
        <v>41561</v>
      </c>
      <c r="E24" s="4" t="s">
        <v>60</v>
      </c>
      <c r="F24" s="34">
        <v>6.3</v>
      </c>
      <c r="G24" s="35">
        <f t="shared" si="0"/>
        <v>466.10169491525426</v>
      </c>
      <c r="H24" s="5" t="s">
        <v>39</v>
      </c>
    </row>
    <row r="25" spans="1:8" s="11" customFormat="1" x14ac:dyDescent="0.25">
      <c r="A25" s="5" t="s">
        <v>148</v>
      </c>
      <c r="B25" s="3">
        <v>21</v>
      </c>
      <c r="C25" s="33">
        <v>40805609</v>
      </c>
      <c r="D25" s="4">
        <v>41568</v>
      </c>
      <c r="E25" s="4" t="s">
        <v>60</v>
      </c>
      <c r="F25" s="34">
        <v>10</v>
      </c>
      <c r="G25" s="35">
        <f t="shared" si="0"/>
        <v>466.10169491525426</v>
      </c>
      <c r="H25" s="5" t="s">
        <v>46</v>
      </c>
    </row>
    <row r="26" spans="1:8" s="11" customFormat="1" x14ac:dyDescent="0.25">
      <c r="A26" s="5" t="s">
        <v>148</v>
      </c>
      <c r="B26" s="3">
        <v>22</v>
      </c>
      <c r="C26" s="33">
        <v>40805605</v>
      </c>
      <c r="D26" s="36">
        <v>41565</v>
      </c>
      <c r="E26" s="4" t="s">
        <v>60</v>
      </c>
      <c r="F26" s="34">
        <v>13</v>
      </c>
      <c r="G26" s="35">
        <f t="shared" si="0"/>
        <v>466.10169491525426</v>
      </c>
      <c r="H26" s="5" t="s">
        <v>41</v>
      </c>
    </row>
    <row r="27" spans="1:8" s="11" customFormat="1" x14ac:dyDescent="0.25">
      <c r="A27" s="5" t="s">
        <v>148</v>
      </c>
      <c r="B27" s="3">
        <v>23</v>
      </c>
      <c r="C27" s="33">
        <v>40805602</v>
      </c>
      <c r="D27" s="36">
        <v>41563</v>
      </c>
      <c r="E27" s="4" t="s">
        <v>60</v>
      </c>
      <c r="F27" s="34">
        <v>13</v>
      </c>
      <c r="G27" s="35">
        <f t="shared" si="0"/>
        <v>466.10169491525426</v>
      </c>
      <c r="H27" s="5" t="s">
        <v>38</v>
      </c>
    </row>
    <row r="28" spans="1:8" s="11" customFormat="1" x14ac:dyDescent="0.25">
      <c r="A28" s="5" t="s">
        <v>148</v>
      </c>
      <c r="B28" s="3">
        <v>24</v>
      </c>
      <c r="C28" s="33">
        <v>40807903</v>
      </c>
      <c r="D28" s="36">
        <v>41562</v>
      </c>
      <c r="E28" s="4" t="s">
        <v>60</v>
      </c>
      <c r="F28" s="34">
        <v>15</v>
      </c>
      <c r="G28" s="35">
        <f t="shared" si="0"/>
        <v>466.10169491525426</v>
      </c>
      <c r="H28" s="5" t="s">
        <v>44</v>
      </c>
    </row>
    <row r="29" spans="1:8" s="11" customFormat="1" x14ac:dyDescent="0.25">
      <c r="A29" s="5" t="s">
        <v>148</v>
      </c>
      <c r="B29" s="3">
        <v>25</v>
      </c>
      <c r="C29" s="33">
        <v>40807905</v>
      </c>
      <c r="D29" s="36">
        <v>41564</v>
      </c>
      <c r="E29" s="4" t="s">
        <v>60</v>
      </c>
      <c r="F29" s="34">
        <v>8</v>
      </c>
      <c r="G29" s="35">
        <f t="shared" si="0"/>
        <v>466.10169491525426</v>
      </c>
      <c r="H29" s="5" t="s">
        <v>40</v>
      </c>
    </row>
    <row r="30" spans="1:8" s="11" customFormat="1" x14ac:dyDescent="0.25">
      <c r="A30" s="5" t="s">
        <v>148</v>
      </c>
      <c r="B30" s="3">
        <v>26</v>
      </c>
      <c r="C30" s="33">
        <v>40809018</v>
      </c>
      <c r="D30" s="36">
        <v>41572</v>
      </c>
      <c r="E30" s="4" t="s">
        <v>60</v>
      </c>
      <c r="F30" s="34">
        <v>120</v>
      </c>
      <c r="G30" s="35">
        <f>77756.81/1.18</f>
        <v>65895.601694915254</v>
      </c>
      <c r="H30" s="5" t="s">
        <v>36</v>
      </c>
    </row>
    <row r="31" spans="1:8" s="11" customFormat="1" x14ac:dyDescent="0.25">
      <c r="A31" s="5" t="s">
        <v>148</v>
      </c>
      <c r="B31" s="3">
        <v>27</v>
      </c>
      <c r="C31" s="33">
        <v>40810595</v>
      </c>
      <c r="D31" s="4">
        <v>41575</v>
      </c>
      <c r="E31" s="4" t="s">
        <v>60</v>
      </c>
      <c r="F31" s="34">
        <v>6.3</v>
      </c>
      <c r="G31" s="35">
        <f t="shared" ref="G31:G47" si="1">550/1.18</f>
        <v>466.10169491525426</v>
      </c>
      <c r="H31" s="5" t="s">
        <v>38</v>
      </c>
    </row>
    <row r="32" spans="1:8" s="11" customFormat="1" x14ac:dyDescent="0.25">
      <c r="A32" s="5" t="s">
        <v>148</v>
      </c>
      <c r="B32" s="3">
        <v>28</v>
      </c>
      <c r="C32" s="33">
        <v>40810594</v>
      </c>
      <c r="D32" s="4">
        <v>41575</v>
      </c>
      <c r="E32" s="4" t="s">
        <v>60</v>
      </c>
      <c r="F32" s="34">
        <v>15</v>
      </c>
      <c r="G32" s="35">
        <f t="shared" si="1"/>
        <v>466.10169491525426</v>
      </c>
      <c r="H32" s="5" t="s">
        <v>38</v>
      </c>
    </row>
    <row r="33" spans="1:8" s="11" customFormat="1" x14ac:dyDescent="0.25">
      <c r="A33" s="5" t="s">
        <v>148</v>
      </c>
      <c r="B33" s="3">
        <v>29</v>
      </c>
      <c r="C33" s="33">
        <v>40812289</v>
      </c>
      <c r="D33" s="4">
        <v>41578</v>
      </c>
      <c r="E33" s="4" t="s">
        <v>60</v>
      </c>
      <c r="F33" s="34">
        <v>13</v>
      </c>
      <c r="G33" s="35">
        <f t="shared" si="1"/>
        <v>466.10169491525426</v>
      </c>
      <c r="H33" s="5" t="s">
        <v>41</v>
      </c>
    </row>
    <row r="34" spans="1:8" s="11" customFormat="1" x14ac:dyDescent="0.25">
      <c r="A34" s="5" t="s">
        <v>148</v>
      </c>
      <c r="B34" s="3">
        <v>30</v>
      </c>
      <c r="C34" s="33">
        <v>40812193</v>
      </c>
      <c r="D34" s="36">
        <v>41577</v>
      </c>
      <c r="E34" s="4" t="s">
        <v>60</v>
      </c>
      <c r="F34" s="34">
        <v>15</v>
      </c>
      <c r="G34" s="35">
        <f t="shared" si="1"/>
        <v>466.10169491525426</v>
      </c>
      <c r="H34" s="5" t="s">
        <v>38</v>
      </c>
    </row>
    <row r="35" spans="1:8" s="11" customFormat="1" x14ac:dyDescent="0.25">
      <c r="A35" s="5" t="s">
        <v>148</v>
      </c>
      <c r="B35" s="3">
        <v>31</v>
      </c>
      <c r="C35" s="33">
        <v>40812007</v>
      </c>
      <c r="D35" s="36">
        <v>41572</v>
      </c>
      <c r="E35" s="4" t="s">
        <v>60</v>
      </c>
      <c r="F35" s="34">
        <v>15</v>
      </c>
      <c r="G35" s="35">
        <f t="shared" si="1"/>
        <v>466.10169491525426</v>
      </c>
      <c r="H35" s="5" t="s">
        <v>58</v>
      </c>
    </row>
    <row r="36" spans="1:8" s="11" customFormat="1" x14ac:dyDescent="0.25">
      <c r="A36" s="5" t="s">
        <v>148</v>
      </c>
      <c r="B36" s="3">
        <v>32</v>
      </c>
      <c r="C36" s="33">
        <v>40812329</v>
      </c>
      <c r="D36" s="36">
        <v>41576</v>
      </c>
      <c r="E36" s="4" t="s">
        <v>60</v>
      </c>
      <c r="F36" s="34">
        <v>15</v>
      </c>
      <c r="G36" s="35">
        <f t="shared" si="1"/>
        <v>466.10169491525426</v>
      </c>
      <c r="H36" s="5" t="s">
        <v>36</v>
      </c>
    </row>
    <row r="37" spans="1:8" s="11" customFormat="1" x14ac:dyDescent="0.25">
      <c r="A37" s="5" t="s">
        <v>148</v>
      </c>
      <c r="B37" s="3">
        <v>33</v>
      </c>
      <c r="C37" s="33">
        <v>40812540</v>
      </c>
      <c r="D37" s="36">
        <v>41578</v>
      </c>
      <c r="E37" s="4" t="s">
        <v>60</v>
      </c>
      <c r="F37" s="34">
        <v>10</v>
      </c>
      <c r="G37" s="35">
        <f t="shared" si="1"/>
        <v>466.10169491525426</v>
      </c>
      <c r="H37" s="5" t="s">
        <v>44</v>
      </c>
    </row>
    <row r="38" spans="1:8" s="11" customFormat="1" x14ac:dyDescent="0.25">
      <c r="A38" s="5" t="s">
        <v>148</v>
      </c>
      <c r="B38" s="3">
        <v>34</v>
      </c>
      <c r="C38" s="33">
        <v>40812537</v>
      </c>
      <c r="D38" s="36">
        <v>41576</v>
      </c>
      <c r="E38" s="4" t="s">
        <v>60</v>
      </c>
      <c r="F38" s="34">
        <v>15</v>
      </c>
      <c r="G38" s="35">
        <f t="shared" si="1"/>
        <v>466.10169491525426</v>
      </c>
      <c r="H38" s="5" t="s">
        <v>44</v>
      </c>
    </row>
    <row r="39" spans="1:8" s="11" customFormat="1" x14ac:dyDescent="0.25">
      <c r="A39" s="5" t="s">
        <v>148</v>
      </c>
      <c r="B39" s="3">
        <v>35</v>
      </c>
      <c r="C39" s="33">
        <v>40812556</v>
      </c>
      <c r="D39" s="36">
        <v>41576</v>
      </c>
      <c r="E39" s="4" t="s">
        <v>60</v>
      </c>
      <c r="F39" s="34">
        <v>10</v>
      </c>
      <c r="G39" s="35">
        <f t="shared" si="1"/>
        <v>466.10169491525426</v>
      </c>
      <c r="H39" s="5" t="s">
        <v>38</v>
      </c>
    </row>
    <row r="40" spans="1:8" s="11" customFormat="1" x14ac:dyDescent="0.25">
      <c r="A40" s="5" t="s">
        <v>148</v>
      </c>
      <c r="B40" s="3">
        <v>36</v>
      </c>
      <c r="C40" s="33">
        <v>40812558</v>
      </c>
      <c r="D40" s="4">
        <v>41577</v>
      </c>
      <c r="E40" s="4" t="s">
        <v>60</v>
      </c>
      <c r="F40" s="34">
        <v>10</v>
      </c>
      <c r="G40" s="35">
        <f t="shared" si="1"/>
        <v>466.10169491525426</v>
      </c>
      <c r="H40" s="5" t="s">
        <v>44</v>
      </c>
    </row>
    <row r="41" spans="1:8" s="11" customFormat="1" x14ac:dyDescent="0.25">
      <c r="A41" s="5" t="s">
        <v>148</v>
      </c>
      <c r="B41" s="3">
        <v>37</v>
      </c>
      <c r="C41" s="33">
        <v>40812563</v>
      </c>
      <c r="D41" s="36">
        <v>41576</v>
      </c>
      <c r="E41" s="4" t="s">
        <v>60</v>
      </c>
      <c r="F41" s="34">
        <v>5</v>
      </c>
      <c r="G41" s="35">
        <f t="shared" si="1"/>
        <v>466.10169491525426</v>
      </c>
      <c r="H41" s="5" t="s">
        <v>46</v>
      </c>
    </row>
    <row r="42" spans="1:8" s="11" customFormat="1" x14ac:dyDescent="0.25">
      <c r="A42" s="5" t="s">
        <v>148</v>
      </c>
      <c r="B42" s="3">
        <v>38</v>
      </c>
      <c r="C42" s="33">
        <v>40812800</v>
      </c>
      <c r="D42" s="4">
        <v>41577</v>
      </c>
      <c r="E42" s="4" t="s">
        <v>60</v>
      </c>
      <c r="F42" s="34">
        <v>10</v>
      </c>
      <c r="G42" s="35">
        <f t="shared" si="1"/>
        <v>466.10169491525426</v>
      </c>
      <c r="H42" s="5" t="s">
        <v>44</v>
      </c>
    </row>
    <row r="43" spans="1:8" s="11" customFormat="1" x14ac:dyDescent="0.25">
      <c r="A43" s="5" t="s">
        <v>148</v>
      </c>
      <c r="B43" s="3">
        <v>39</v>
      </c>
      <c r="C43" s="33">
        <v>40812795</v>
      </c>
      <c r="D43" s="4">
        <v>41577</v>
      </c>
      <c r="E43" s="4" t="s">
        <v>60</v>
      </c>
      <c r="F43" s="34">
        <v>5</v>
      </c>
      <c r="G43" s="35">
        <f t="shared" si="1"/>
        <v>466.10169491525426</v>
      </c>
      <c r="H43" s="5" t="s">
        <v>36</v>
      </c>
    </row>
    <row r="44" spans="1:8" s="11" customFormat="1" x14ac:dyDescent="0.25">
      <c r="A44" s="5" t="s">
        <v>148</v>
      </c>
      <c r="B44" s="3">
        <v>40</v>
      </c>
      <c r="C44" s="33">
        <v>40815932</v>
      </c>
      <c r="D44" s="4">
        <v>41578</v>
      </c>
      <c r="E44" s="4" t="s">
        <v>60</v>
      </c>
      <c r="F44" s="34">
        <v>10</v>
      </c>
      <c r="G44" s="35">
        <f t="shared" si="1"/>
        <v>466.10169491525426</v>
      </c>
      <c r="H44" s="5" t="s">
        <v>44</v>
      </c>
    </row>
    <row r="45" spans="1:8" s="11" customFormat="1" x14ac:dyDescent="0.25">
      <c r="A45" s="5" t="s">
        <v>148</v>
      </c>
      <c r="B45" s="3">
        <v>41</v>
      </c>
      <c r="C45" s="33">
        <v>40815937</v>
      </c>
      <c r="D45" s="4">
        <v>41578</v>
      </c>
      <c r="E45" s="4" t="s">
        <v>60</v>
      </c>
      <c r="F45" s="34">
        <v>10</v>
      </c>
      <c r="G45" s="35">
        <f t="shared" si="1"/>
        <v>466.10169491525426</v>
      </c>
      <c r="H45" s="5" t="s">
        <v>44</v>
      </c>
    </row>
    <row r="46" spans="1:8" s="11" customFormat="1" x14ac:dyDescent="0.25">
      <c r="A46" s="5" t="s">
        <v>148</v>
      </c>
      <c r="B46" s="3">
        <v>42</v>
      </c>
      <c r="C46" s="33">
        <v>40815940</v>
      </c>
      <c r="D46" s="4">
        <v>41578</v>
      </c>
      <c r="E46" s="4" t="s">
        <v>60</v>
      </c>
      <c r="F46" s="34">
        <v>10</v>
      </c>
      <c r="G46" s="35">
        <f t="shared" si="1"/>
        <v>466.10169491525426</v>
      </c>
      <c r="H46" s="5" t="s">
        <v>44</v>
      </c>
    </row>
    <row r="47" spans="1:8" s="11" customFormat="1" x14ac:dyDescent="0.25">
      <c r="A47" s="5" t="s">
        <v>148</v>
      </c>
      <c r="B47" s="3">
        <v>43</v>
      </c>
      <c r="C47" s="33">
        <v>40815945</v>
      </c>
      <c r="D47" s="4">
        <v>41578</v>
      </c>
      <c r="E47" s="4" t="s">
        <v>60</v>
      </c>
      <c r="F47" s="34">
        <v>15</v>
      </c>
      <c r="G47" s="35">
        <f t="shared" si="1"/>
        <v>466.10169491525426</v>
      </c>
      <c r="H47" s="5" t="s">
        <v>44</v>
      </c>
    </row>
    <row r="48" spans="1:8" s="11" customFormat="1" x14ac:dyDescent="0.25">
      <c r="A48" s="5" t="s">
        <v>148</v>
      </c>
      <c r="B48" s="3">
        <v>44</v>
      </c>
      <c r="C48" s="5">
        <v>40782988</v>
      </c>
      <c r="D48" s="4">
        <v>41554</v>
      </c>
      <c r="E48" s="4" t="s">
        <v>61</v>
      </c>
      <c r="F48" s="5">
        <v>1000</v>
      </c>
      <c r="G48" s="37">
        <f>647973.4/1.18</f>
        <v>549130</v>
      </c>
      <c r="H48" s="5" t="s">
        <v>47</v>
      </c>
    </row>
    <row r="49" spans="1:8" s="11" customFormat="1" x14ac:dyDescent="0.25">
      <c r="A49" s="5" t="s">
        <v>148</v>
      </c>
      <c r="B49" s="3">
        <v>45</v>
      </c>
      <c r="C49" s="5">
        <v>40789412</v>
      </c>
      <c r="D49" s="4">
        <v>41549</v>
      </c>
      <c r="E49" s="4" t="s">
        <v>23</v>
      </c>
      <c r="F49" s="5">
        <v>13.5</v>
      </c>
      <c r="G49" s="35">
        <f t="shared" ref="G49:G50" si="2">550/1.18</f>
        <v>466.10169491525426</v>
      </c>
      <c r="H49" s="5" t="s">
        <v>46</v>
      </c>
    </row>
    <row r="50" spans="1:8" s="11" customFormat="1" x14ac:dyDescent="0.25">
      <c r="A50" s="5" t="s">
        <v>148</v>
      </c>
      <c r="B50" s="3">
        <v>46</v>
      </c>
      <c r="C50" s="5">
        <v>40789415</v>
      </c>
      <c r="D50" s="4">
        <v>41549</v>
      </c>
      <c r="E50" s="4" t="s">
        <v>23</v>
      </c>
      <c r="F50" s="5">
        <v>12</v>
      </c>
      <c r="G50" s="35">
        <f t="shared" si="2"/>
        <v>466.10169491525426</v>
      </c>
      <c r="H50" s="5" t="s">
        <v>38</v>
      </c>
    </row>
    <row r="51" spans="1:8" s="11" customFormat="1" x14ac:dyDescent="0.25">
      <c r="A51" s="5" t="s">
        <v>148</v>
      </c>
      <c r="B51" s="3">
        <v>47</v>
      </c>
      <c r="C51" s="5">
        <v>40789419</v>
      </c>
      <c r="D51" s="4">
        <v>41549</v>
      </c>
      <c r="E51" s="4" t="s">
        <v>23</v>
      </c>
      <c r="F51" s="5">
        <v>17</v>
      </c>
      <c r="G51" s="37">
        <f>11015.55/1.18</f>
        <v>9335.2118644067796</v>
      </c>
      <c r="H51" s="5" t="s">
        <v>46</v>
      </c>
    </row>
    <row r="52" spans="1:8" s="11" customFormat="1" x14ac:dyDescent="0.25">
      <c r="A52" s="5" t="s">
        <v>148</v>
      </c>
      <c r="B52" s="3">
        <v>48</v>
      </c>
      <c r="C52" s="5">
        <v>40789439</v>
      </c>
      <c r="D52" s="4">
        <v>41549</v>
      </c>
      <c r="E52" s="4" t="s">
        <v>23</v>
      </c>
      <c r="F52" s="5">
        <v>25</v>
      </c>
      <c r="G52" s="37">
        <f>16199.34/1.18</f>
        <v>13728.254237288136</v>
      </c>
      <c r="H52" s="5" t="s">
        <v>46</v>
      </c>
    </row>
    <row r="53" spans="1:8" s="11" customFormat="1" x14ac:dyDescent="0.25">
      <c r="A53" s="5" t="s">
        <v>148</v>
      </c>
      <c r="B53" s="3">
        <v>49</v>
      </c>
      <c r="C53" s="5">
        <v>40789405</v>
      </c>
      <c r="D53" s="4">
        <v>41549</v>
      </c>
      <c r="E53" s="4" t="s">
        <v>23</v>
      </c>
      <c r="F53" s="5">
        <v>13</v>
      </c>
      <c r="G53" s="35">
        <f>550/1.18</f>
        <v>466.10169491525426</v>
      </c>
      <c r="H53" s="5" t="s">
        <v>46</v>
      </c>
    </row>
    <row r="54" spans="1:8" s="11" customFormat="1" x14ac:dyDescent="0.25">
      <c r="A54" s="5" t="s">
        <v>148</v>
      </c>
      <c r="B54" s="3">
        <v>50</v>
      </c>
      <c r="C54" s="5">
        <v>40787894</v>
      </c>
      <c r="D54" s="4">
        <v>41561</v>
      </c>
      <c r="E54" s="4" t="s">
        <v>27</v>
      </c>
      <c r="F54" s="5">
        <v>165.17</v>
      </c>
      <c r="G54" s="37">
        <f>52788.82/1.18</f>
        <v>44736.288135593226</v>
      </c>
      <c r="H54" s="5" t="s">
        <v>36</v>
      </c>
    </row>
    <row r="55" spans="1:8" s="11" customFormat="1" x14ac:dyDescent="0.25">
      <c r="A55" s="5" t="s">
        <v>148</v>
      </c>
      <c r="B55" s="3">
        <v>51</v>
      </c>
      <c r="C55" s="5">
        <v>40797199</v>
      </c>
      <c r="D55" s="4">
        <v>41555</v>
      </c>
      <c r="E55" s="4" t="s">
        <v>23</v>
      </c>
      <c r="F55" s="5">
        <v>6</v>
      </c>
      <c r="G55" s="35">
        <f t="shared" ref="G55:G56" si="3">550/1.18</f>
        <v>466.10169491525426</v>
      </c>
      <c r="H55" s="5" t="s">
        <v>45</v>
      </c>
    </row>
    <row r="56" spans="1:8" s="11" customFormat="1" x14ac:dyDescent="0.25">
      <c r="A56" s="5" t="s">
        <v>148</v>
      </c>
      <c r="B56" s="3">
        <v>52</v>
      </c>
      <c r="C56" s="5">
        <v>40797194</v>
      </c>
      <c r="D56" s="4">
        <v>41555</v>
      </c>
      <c r="E56" s="4" t="s">
        <v>23</v>
      </c>
      <c r="F56" s="5">
        <v>6</v>
      </c>
      <c r="G56" s="35">
        <f t="shared" si="3"/>
        <v>466.10169491525426</v>
      </c>
      <c r="H56" s="5" t="s">
        <v>46</v>
      </c>
    </row>
    <row r="57" spans="1:8" s="11" customFormat="1" x14ac:dyDescent="0.25">
      <c r="A57" s="5" t="s">
        <v>148</v>
      </c>
      <c r="B57" s="3">
        <v>53</v>
      </c>
      <c r="C57" s="5">
        <v>40799496</v>
      </c>
      <c r="D57" s="4">
        <v>41575</v>
      </c>
      <c r="E57" s="4" t="s">
        <v>27</v>
      </c>
      <c r="F57" s="5">
        <v>359.25</v>
      </c>
      <c r="G57" s="37">
        <f>232784.44/1.18</f>
        <v>197274.94915254239</v>
      </c>
      <c r="H57" s="5" t="s">
        <v>36</v>
      </c>
    </row>
    <row r="58" spans="1:8" s="11" customFormat="1" x14ac:dyDescent="0.25">
      <c r="A58" s="5" t="s">
        <v>148</v>
      </c>
      <c r="B58" s="3">
        <v>54</v>
      </c>
      <c r="C58" s="5">
        <v>40800462</v>
      </c>
      <c r="D58" s="4">
        <v>41549</v>
      </c>
      <c r="E58" s="4" t="s">
        <v>23</v>
      </c>
      <c r="F58" s="5">
        <v>8</v>
      </c>
      <c r="G58" s="35">
        <f>550/1.18</f>
        <v>466.10169491525426</v>
      </c>
      <c r="H58" s="5" t="s">
        <v>47</v>
      </c>
    </row>
    <row r="59" spans="1:8" s="11" customFormat="1" x14ac:dyDescent="0.25">
      <c r="A59" s="5" t="s">
        <v>148</v>
      </c>
      <c r="B59" s="3">
        <v>55</v>
      </c>
      <c r="C59" s="5">
        <v>40800990</v>
      </c>
      <c r="D59" s="4">
        <v>41578</v>
      </c>
      <c r="E59" s="4" t="s">
        <v>27</v>
      </c>
      <c r="F59" s="5">
        <v>404.5</v>
      </c>
      <c r="G59" s="37">
        <f>1892672.58/1.18</f>
        <v>1603959.8135593222</v>
      </c>
      <c r="H59" s="5" t="s">
        <v>45</v>
      </c>
    </row>
    <row r="60" spans="1:8" s="11" customFormat="1" x14ac:dyDescent="0.25">
      <c r="A60" s="5" t="s">
        <v>148</v>
      </c>
      <c r="B60" s="3">
        <v>56</v>
      </c>
      <c r="C60" s="5">
        <v>40801238</v>
      </c>
      <c r="D60" s="4">
        <v>41556</v>
      </c>
      <c r="E60" s="4" t="s">
        <v>27</v>
      </c>
      <c r="F60" s="5">
        <v>447</v>
      </c>
      <c r="G60" s="37">
        <f>38500/1.18</f>
        <v>32627.118644067799</v>
      </c>
      <c r="H60" s="5" t="s">
        <v>39</v>
      </c>
    </row>
    <row r="61" spans="1:8" s="11" customFormat="1" x14ac:dyDescent="0.25">
      <c r="A61" s="5" t="s">
        <v>148</v>
      </c>
      <c r="B61" s="3">
        <v>57</v>
      </c>
      <c r="C61" s="5">
        <v>40802679</v>
      </c>
      <c r="D61" s="4">
        <v>41562</v>
      </c>
      <c r="E61" s="4" t="s">
        <v>23</v>
      </c>
      <c r="F61" s="5">
        <v>60.7</v>
      </c>
      <c r="G61" s="37">
        <f>592850.12/1.18</f>
        <v>502415.35593220341</v>
      </c>
      <c r="H61" s="5" t="s">
        <v>36</v>
      </c>
    </row>
    <row r="62" spans="1:8" s="11" customFormat="1" x14ac:dyDescent="0.25">
      <c r="A62" s="5" t="s">
        <v>148</v>
      </c>
      <c r="B62" s="3">
        <v>58</v>
      </c>
      <c r="C62" s="5">
        <v>40809016</v>
      </c>
      <c r="D62" s="4">
        <v>41578</v>
      </c>
      <c r="E62" s="4" t="s">
        <v>60</v>
      </c>
      <c r="F62" s="5">
        <v>250</v>
      </c>
      <c r="G62" s="37">
        <f>161993.35/1.18</f>
        <v>137282.5</v>
      </c>
      <c r="H62" s="5" t="s">
        <v>46</v>
      </c>
    </row>
    <row r="63" spans="1:8" s="11" customFormat="1" x14ac:dyDescent="0.25">
      <c r="A63" s="5" t="s">
        <v>148</v>
      </c>
      <c r="B63" s="3">
        <v>59</v>
      </c>
      <c r="C63" s="5">
        <v>40809015</v>
      </c>
      <c r="D63" s="4">
        <v>41578</v>
      </c>
      <c r="E63" s="4" t="s">
        <v>60</v>
      </c>
      <c r="F63" s="5">
        <v>160</v>
      </c>
      <c r="G63" s="37">
        <f>103675.74/1.18</f>
        <v>87860.796610169506</v>
      </c>
      <c r="H63" s="5" t="s">
        <v>46</v>
      </c>
    </row>
    <row r="64" spans="1:8" s="11" customFormat="1" x14ac:dyDescent="0.25">
      <c r="A64" s="5" t="s">
        <v>148</v>
      </c>
      <c r="B64" s="3">
        <v>60</v>
      </c>
      <c r="C64" s="5">
        <v>40804058</v>
      </c>
      <c r="D64" s="4">
        <v>41575</v>
      </c>
      <c r="E64" s="4" t="s">
        <v>60</v>
      </c>
      <c r="F64" s="5">
        <v>399</v>
      </c>
      <c r="G64" s="37">
        <f>258541.39/1.18</f>
        <v>219102.87288135596</v>
      </c>
      <c r="H64" s="5" t="s">
        <v>36</v>
      </c>
    </row>
    <row r="65" spans="1:8" s="11" customFormat="1" x14ac:dyDescent="0.25">
      <c r="A65" s="5" t="s">
        <v>148</v>
      </c>
      <c r="B65" s="3">
        <v>61</v>
      </c>
      <c r="C65" s="5">
        <v>40809729</v>
      </c>
      <c r="D65" s="4">
        <v>41568</v>
      </c>
      <c r="E65" s="4" t="s">
        <v>60</v>
      </c>
      <c r="F65" s="5">
        <v>39.119999999999997</v>
      </c>
      <c r="G65" s="37">
        <f>25348.72/1.18</f>
        <v>21481.966101694918</v>
      </c>
      <c r="H65" s="5" t="s">
        <v>36</v>
      </c>
    </row>
    <row r="66" spans="1:8" s="11" customFormat="1" x14ac:dyDescent="0.25">
      <c r="A66" s="5" t="s">
        <v>148</v>
      </c>
      <c r="B66" s="3">
        <v>62</v>
      </c>
      <c r="C66" s="5">
        <v>40809811</v>
      </c>
      <c r="D66" s="4">
        <v>41568</v>
      </c>
      <c r="E66" s="4" t="s">
        <v>60</v>
      </c>
      <c r="F66" s="5">
        <v>6.85</v>
      </c>
      <c r="G66" s="37">
        <f>4988.62/1.18</f>
        <v>4227.6440677966102</v>
      </c>
      <c r="H66" s="5" t="s">
        <v>36</v>
      </c>
    </row>
    <row r="67" spans="1:8" s="11" customFormat="1" x14ac:dyDescent="0.25">
      <c r="A67" s="5" t="s">
        <v>148</v>
      </c>
      <c r="B67" s="3">
        <v>63</v>
      </c>
      <c r="C67" s="5">
        <v>40809889</v>
      </c>
      <c r="D67" s="4">
        <v>41568</v>
      </c>
      <c r="E67" s="4" t="s">
        <v>60</v>
      </c>
      <c r="F67" s="5">
        <v>40</v>
      </c>
      <c r="G67" s="37">
        <f>25918.94/1.18</f>
        <v>21965.203389830509</v>
      </c>
      <c r="H67" s="5" t="s">
        <v>36</v>
      </c>
    </row>
    <row r="68" spans="1:8" s="11" customFormat="1" x14ac:dyDescent="0.25">
      <c r="A68" s="5" t="s">
        <v>148</v>
      </c>
      <c r="B68" s="3">
        <v>64</v>
      </c>
      <c r="C68" s="5">
        <v>40810657</v>
      </c>
      <c r="D68" s="4">
        <v>41576</v>
      </c>
      <c r="E68" s="4" t="s">
        <v>60</v>
      </c>
      <c r="F68" s="5">
        <v>5</v>
      </c>
      <c r="G68" s="35">
        <f t="shared" ref="G68:G69" si="4">550/1.18</f>
        <v>466.10169491525426</v>
      </c>
      <c r="H68" s="5" t="s">
        <v>37</v>
      </c>
    </row>
    <row r="69" spans="1:8" s="11" customFormat="1" x14ac:dyDescent="0.25">
      <c r="A69" s="5" t="s">
        <v>148</v>
      </c>
      <c r="B69" s="3">
        <v>65</v>
      </c>
      <c r="C69" s="5">
        <v>40812544</v>
      </c>
      <c r="D69" s="4">
        <v>41575</v>
      </c>
      <c r="E69" s="4" t="s">
        <v>60</v>
      </c>
      <c r="F69" s="5">
        <v>15</v>
      </c>
      <c r="G69" s="35">
        <f t="shared" si="4"/>
        <v>466.10169491525426</v>
      </c>
      <c r="H69" s="5" t="s">
        <v>39</v>
      </c>
    </row>
    <row r="70" spans="1:8" s="11" customFormat="1" x14ac:dyDescent="0.25">
      <c r="A70" s="5" t="s">
        <v>148</v>
      </c>
      <c r="B70" s="3">
        <v>66</v>
      </c>
      <c r="C70" s="5">
        <v>40812294</v>
      </c>
      <c r="D70" s="4">
        <v>41572</v>
      </c>
      <c r="E70" s="4" t="s">
        <v>60</v>
      </c>
      <c r="F70" s="5">
        <v>391</v>
      </c>
      <c r="G70" s="37">
        <f>253357.6/1.18</f>
        <v>214709.83050847458</v>
      </c>
      <c r="H70" s="5" t="s">
        <v>44</v>
      </c>
    </row>
    <row r="71" spans="1:8" s="21" customFormat="1" x14ac:dyDescent="0.25">
      <c r="A71" s="5" t="s">
        <v>148</v>
      </c>
      <c r="B71" s="3">
        <v>67</v>
      </c>
      <c r="C71" s="3">
        <v>40792839</v>
      </c>
      <c r="D71" s="4">
        <v>41555</v>
      </c>
      <c r="E71" s="4" t="s">
        <v>60</v>
      </c>
      <c r="F71" s="3">
        <v>7</v>
      </c>
      <c r="G71" s="35">
        <f t="shared" ref="G71:G72" si="5">550/1.18</f>
        <v>466.10169491525426</v>
      </c>
      <c r="H71" s="5" t="s">
        <v>84</v>
      </c>
    </row>
    <row r="72" spans="1:8" s="21" customFormat="1" x14ac:dyDescent="0.25">
      <c r="A72" s="5" t="s">
        <v>148</v>
      </c>
      <c r="B72" s="3">
        <v>68</v>
      </c>
      <c r="C72" s="3">
        <v>40809214</v>
      </c>
      <c r="D72" s="4">
        <v>41578</v>
      </c>
      <c r="E72" s="4" t="s">
        <v>60</v>
      </c>
      <c r="F72" s="3">
        <v>6</v>
      </c>
      <c r="G72" s="35">
        <f t="shared" si="5"/>
        <v>466.10169491525426</v>
      </c>
      <c r="H72" s="5" t="s">
        <v>84</v>
      </c>
    </row>
    <row r="73" spans="1:8" s="21" customFormat="1" x14ac:dyDescent="0.25">
      <c r="A73" s="5" t="s">
        <v>148</v>
      </c>
      <c r="B73" s="3">
        <v>69</v>
      </c>
      <c r="C73" s="3">
        <v>40792289</v>
      </c>
      <c r="D73" s="4">
        <v>41570</v>
      </c>
      <c r="E73" s="4" t="s">
        <v>60</v>
      </c>
      <c r="F73" s="3">
        <v>630</v>
      </c>
      <c r="G73" s="5">
        <v>345951.89830508473</v>
      </c>
      <c r="H73" s="5" t="s">
        <v>83</v>
      </c>
    </row>
    <row r="74" spans="1:8" s="21" customFormat="1" x14ac:dyDescent="0.25">
      <c r="A74" s="5" t="s">
        <v>148</v>
      </c>
      <c r="B74" s="3">
        <v>70</v>
      </c>
      <c r="C74" s="3">
        <v>40792275</v>
      </c>
      <c r="D74" s="4">
        <v>41570</v>
      </c>
      <c r="E74" s="4" t="s">
        <v>60</v>
      </c>
      <c r="F74" s="3">
        <v>630</v>
      </c>
      <c r="G74" s="5">
        <v>345951.89830508473</v>
      </c>
      <c r="H74" s="5" t="s">
        <v>83</v>
      </c>
    </row>
    <row r="75" spans="1:8" s="21" customFormat="1" x14ac:dyDescent="0.25">
      <c r="A75" s="5" t="s">
        <v>148</v>
      </c>
      <c r="B75" s="3">
        <v>71</v>
      </c>
      <c r="C75" s="3">
        <v>40792255</v>
      </c>
      <c r="D75" s="4">
        <v>41570</v>
      </c>
      <c r="E75" s="4" t="s">
        <v>60</v>
      </c>
      <c r="F75" s="3">
        <v>400</v>
      </c>
      <c r="G75" s="5">
        <v>219652</v>
      </c>
      <c r="H75" s="5" t="s">
        <v>83</v>
      </c>
    </row>
    <row r="76" spans="1:8" s="21" customFormat="1" x14ac:dyDescent="0.25">
      <c r="A76" s="5" t="s">
        <v>148</v>
      </c>
      <c r="B76" s="3">
        <v>72</v>
      </c>
      <c r="C76" s="3">
        <v>40802675</v>
      </c>
      <c r="D76" s="4">
        <v>41558</v>
      </c>
      <c r="E76" s="4" t="s">
        <v>60</v>
      </c>
      <c r="F76" s="3">
        <v>15</v>
      </c>
      <c r="G76" s="35">
        <f t="shared" ref="G76:G96" si="6">550/1.18</f>
        <v>466.10169491525426</v>
      </c>
      <c r="H76" s="5" t="s">
        <v>90</v>
      </c>
    </row>
    <row r="77" spans="1:8" s="21" customFormat="1" x14ac:dyDescent="0.25">
      <c r="A77" s="5" t="s">
        <v>148</v>
      </c>
      <c r="B77" s="3">
        <v>73</v>
      </c>
      <c r="C77" s="3">
        <v>40805579</v>
      </c>
      <c r="D77" s="4">
        <v>41578</v>
      </c>
      <c r="E77" s="4" t="s">
        <v>60</v>
      </c>
      <c r="F77" s="3">
        <v>15</v>
      </c>
      <c r="G77" s="35">
        <f t="shared" si="6"/>
        <v>466.10169491525426</v>
      </c>
      <c r="H77" s="5" t="s">
        <v>68</v>
      </c>
    </row>
    <row r="78" spans="1:8" s="21" customFormat="1" x14ac:dyDescent="0.25">
      <c r="A78" s="5" t="s">
        <v>148</v>
      </c>
      <c r="B78" s="3">
        <v>74</v>
      </c>
      <c r="C78" s="3">
        <v>40796243</v>
      </c>
      <c r="D78" s="4">
        <v>41548</v>
      </c>
      <c r="E78" s="4" t="s">
        <v>60</v>
      </c>
      <c r="F78" s="3">
        <v>5</v>
      </c>
      <c r="G78" s="35">
        <f t="shared" si="6"/>
        <v>466.10169491525426</v>
      </c>
      <c r="H78" s="5" t="s">
        <v>82</v>
      </c>
    </row>
    <row r="79" spans="1:8" s="11" customFormat="1" x14ac:dyDescent="0.25">
      <c r="A79" s="5" t="s">
        <v>148</v>
      </c>
      <c r="B79" s="3">
        <v>75</v>
      </c>
      <c r="C79" s="3">
        <v>40799969</v>
      </c>
      <c r="D79" s="4">
        <v>41555</v>
      </c>
      <c r="E79" s="4" t="s">
        <v>60</v>
      </c>
      <c r="F79" s="3">
        <v>15</v>
      </c>
      <c r="G79" s="35">
        <f t="shared" si="6"/>
        <v>466.10169491525426</v>
      </c>
      <c r="H79" s="5" t="s">
        <v>75</v>
      </c>
    </row>
    <row r="80" spans="1:8" s="21" customFormat="1" x14ac:dyDescent="0.25">
      <c r="A80" s="5" t="s">
        <v>148</v>
      </c>
      <c r="B80" s="3">
        <v>76</v>
      </c>
      <c r="C80" s="3">
        <v>40791419</v>
      </c>
      <c r="D80" s="4">
        <v>41557</v>
      </c>
      <c r="E80" s="4" t="s">
        <v>60</v>
      </c>
      <c r="F80" s="3">
        <v>7</v>
      </c>
      <c r="G80" s="35">
        <f t="shared" si="6"/>
        <v>466.10169491525426</v>
      </c>
      <c r="H80" s="5" t="s">
        <v>70</v>
      </c>
    </row>
    <row r="81" spans="1:8" s="21" customFormat="1" x14ac:dyDescent="0.25">
      <c r="A81" s="5" t="s">
        <v>148</v>
      </c>
      <c r="B81" s="3">
        <v>77</v>
      </c>
      <c r="C81" s="3">
        <v>40792833</v>
      </c>
      <c r="D81" s="4">
        <v>41558</v>
      </c>
      <c r="E81" s="4" t="s">
        <v>60</v>
      </c>
      <c r="F81" s="3">
        <v>15</v>
      </c>
      <c r="G81" s="35">
        <f t="shared" si="6"/>
        <v>466.10169491525426</v>
      </c>
      <c r="H81" s="5" t="s">
        <v>70</v>
      </c>
    </row>
    <row r="82" spans="1:8" s="21" customFormat="1" x14ac:dyDescent="0.25">
      <c r="A82" s="5" t="s">
        <v>148</v>
      </c>
      <c r="B82" s="3">
        <v>78</v>
      </c>
      <c r="C82" s="3">
        <v>40805559</v>
      </c>
      <c r="D82" s="4">
        <v>41562</v>
      </c>
      <c r="E82" s="4" t="s">
        <v>60</v>
      </c>
      <c r="F82" s="3">
        <v>15</v>
      </c>
      <c r="G82" s="35">
        <f t="shared" si="6"/>
        <v>466.10169491525426</v>
      </c>
      <c r="H82" s="5" t="s">
        <v>70</v>
      </c>
    </row>
    <row r="83" spans="1:8" s="21" customFormat="1" x14ac:dyDescent="0.25">
      <c r="A83" s="5" t="s">
        <v>148</v>
      </c>
      <c r="B83" s="3">
        <v>79</v>
      </c>
      <c r="C83" s="3">
        <v>40810867</v>
      </c>
      <c r="D83" s="4">
        <v>41577</v>
      </c>
      <c r="E83" s="4" t="s">
        <v>147</v>
      </c>
      <c r="F83" s="3">
        <v>15</v>
      </c>
      <c r="G83" s="35">
        <f t="shared" si="6"/>
        <v>466.10169491525426</v>
      </c>
      <c r="H83" s="5" t="s">
        <v>70</v>
      </c>
    </row>
    <row r="84" spans="1:8" s="21" customFormat="1" x14ac:dyDescent="0.25">
      <c r="A84" s="5" t="s">
        <v>148</v>
      </c>
      <c r="B84" s="3">
        <v>80</v>
      </c>
      <c r="C84" s="3">
        <v>40791572</v>
      </c>
      <c r="D84" s="4">
        <v>41558</v>
      </c>
      <c r="E84" s="4" t="s">
        <v>60</v>
      </c>
      <c r="F84" s="3">
        <v>14</v>
      </c>
      <c r="G84" s="35">
        <f t="shared" si="6"/>
        <v>466.10169491525426</v>
      </c>
      <c r="H84" s="38" t="s">
        <v>71</v>
      </c>
    </row>
    <row r="85" spans="1:8" s="21" customFormat="1" x14ac:dyDescent="0.25">
      <c r="A85" s="5" t="s">
        <v>148</v>
      </c>
      <c r="B85" s="3">
        <v>81</v>
      </c>
      <c r="C85" s="3">
        <v>40804154</v>
      </c>
      <c r="D85" s="4">
        <v>41561</v>
      </c>
      <c r="E85" s="4" t="s">
        <v>60</v>
      </c>
      <c r="F85" s="3">
        <v>15</v>
      </c>
      <c r="G85" s="35">
        <f t="shared" si="6"/>
        <v>466.10169491525426</v>
      </c>
      <c r="H85" s="38" t="s">
        <v>71</v>
      </c>
    </row>
    <row r="86" spans="1:8" s="21" customFormat="1" x14ac:dyDescent="0.25">
      <c r="A86" s="5" t="s">
        <v>148</v>
      </c>
      <c r="B86" s="3">
        <v>82</v>
      </c>
      <c r="C86" s="3">
        <v>40775166</v>
      </c>
      <c r="D86" s="4">
        <v>41555</v>
      </c>
      <c r="E86" s="4" t="s">
        <v>60</v>
      </c>
      <c r="F86" s="3">
        <v>6</v>
      </c>
      <c r="G86" s="35">
        <f t="shared" si="6"/>
        <v>466.10169491525426</v>
      </c>
      <c r="H86" s="5" t="s">
        <v>81</v>
      </c>
    </row>
    <row r="87" spans="1:8" s="21" customFormat="1" x14ac:dyDescent="0.25">
      <c r="A87" s="5" t="s">
        <v>148</v>
      </c>
      <c r="B87" s="3">
        <v>83</v>
      </c>
      <c r="C87" s="3">
        <v>40780498</v>
      </c>
      <c r="D87" s="4">
        <v>41555</v>
      </c>
      <c r="E87" s="4" t="s">
        <v>60</v>
      </c>
      <c r="F87" s="3">
        <v>10</v>
      </c>
      <c r="G87" s="35">
        <f t="shared" si="6"/>
        <v>466.10169491525426</v>
      </c>
      <c r="H87" s="38" t="s">
        <v>69</v>
      </c>
    </row>
    <row r="88" spans="1:8" s="21" customFormat="1" x14ac:dyDescent="0.25">
      <c r="A88" s="5" t="s">
        <v>148</v>
      </c>
      <c r="B88" s="3">
        <v>84</v>
      </c>
      <c r="C88" s="3">
        <v>40791553</v>
      </c>
      <c r="D88" s="4">
        <v>41571</v>
      </c>
      <c r="E88" s="4" t="s">
        <v>60</v>
      </c>
      <c r="F88" s="3">
        <v>7</v>
      </c>
      <c r="G88" s="35">
        <f t="shared" si="6"/>
        <v>466.10169491525426</v>
      </c>
      <c r="H88" s="38" t="s">
        <v>69</v>
      </c>
    </row>
    <row r="89" spans="1:8" s="21" customFormat="1" x14ac:dyDescent="0.25">
      <c r="A89" s="5" t="s">
        <v>148</v>
      </c>
      <c r="B89" s="3">
        <v>85</v>
      </c>
      <c r="C89" s="3">
        <v>40795930</v>
      </c>
      <c r="D89" s="4">
        <v>41562</v>
      </c>
      <c r="E89" s="4" t="s">
        <v>60</v>
      </c>
      <c r="F89" s="3">
        <v>7</v>
      </c>
      <c r="G89" s="35">
        <f t="shared" si="6"/>
        <v>466.10169491525426</v>
      </c>
      <c r="H89" s="38" t="s">
        <v>69</v>
      </c>
    </row>
    <row r="90" spans="1:8" s="21" customFormat="1" x14ac:dyDescent="0.25">
      <c r="A90" s="5" t="s">
        <v>148</v>
      </c>
      <c r="B90" s="3">
        <v>86</v>
      </c>
      <c r="C90" s="3">
        <v>40799994</v>
      </c>
      <c r="D90" s="4">
        <v>41551</v>
      </c>
      <c r="E90" s="4" t="s">
        <v>60</v>
      </c>
      <c r="F90" s="3">
        <v>6</v>
      </c>
      <c r="G90" s="35">
        <f t="shared" si="6"/>
        <v>466.10169491525426</v>
      </c>
      <c r="H90" s="38" t="s">
        <v>69</v>
      </c>
    </row>
    <row r="91" spans="1:8" s="21" customFormat="1" x14ac:dyDescent="0.25">
      <c r="A91" s="5" t="s">
        <v>148</v>
      </c>
      <c r="B91" s="3">
        <v>87</v>
      </c>
      <c r="C91" s="3">
        <v>40800732</v>
      </c>
      <c r="D91" s="4">
        <v>41562</v>
      </c>
      <c r="E91" s="4" t="s">
        <v>60</v>
      </c>
      <c r="F91" s="3">
        <v>15</v>
      </c>
      <c r="G91" s="35">
        <f t="shared" si="6"/>
        <v>466.10169491525426</v>
      </c>
      <c r="H91" s="38" t="s">
        <v>69</v>
      </c>
    </row>
    <row r="92" spans="1:8" s="11" customFormat="1" x14ac:dyDescent="0.25">
      <c r="A92" s="5" t="s">
        <v>148</v>
      </c>
      <c r="B92" s="3">
        <v>88</v>
      </c>
      <c r="C92" s="3">
        <v>40802693</v>
      </c>
      <c r="D92" s="4">
        <v>41561</v>
      </c>
      <c r="E92" s="4" t="s">
        <v>60</v>
      </c>
      <c r="F92" s="3">
        <v>5</v>
      </c>
      <c r="G92" s="35">
        <f t="shared" si="6"/>
        <v>466.10169491525426</v>
      </c>
      <c r="H92" s="38" t="s">
        <v>69</v>
      </c>
    </row>
    <row r="93" spans="1:8" s="11" customFormat="1" x14ac:dyDescent="0.25">
      <c r="A93" s="5" t="s">
        <v>148</v>
      </c>
      <c r="B93" s="3">
        <v>89</v>
      </c>
      <c r="C93" s="3">
        <v>40814761</v>
      </c>
      <c r="D93" s="4">
        <v>41578</v>
      </c>
      <c r="E93" s="4" t="s">
        <v>60</v>
      </c>
      <c r="F93" s="3">
        <v>5</v>
      </c>
      <c r="G93" s="35">
        <f t="shared" si="6"/>
        <v>466.10169491525426</v>
      </c>
      <c r="H93" s="38" t="s">
        <v>69</v>
      </c>
    </row>
    <row r="94" spans="1:8" s="11" customFormat="1" x14ac:dyDescent="0.25">
      <c r="A94" s="5" t="s">
        <v>148</v>
      </c>
      <c r="B94" s="3">
        <v>90</v>
      </c>
      <c r="C94" s="3">
        <v>40789533</v>
      </c>
      <c r="D94" s="4">
        <v>41548</v>
      </c>
      <c r="E94" s="4" t="s">
        <v>60</v>
      </c>
      <c r="F94" s="3">
        <v>7</v>
      </c>
      <c r="G94" s="35">
        <f t="shared" si="6"/>
        <v>466.10169491525426</v>
      </c>
      <c r="H94" s="5" t="s">
        <v>72</v>
      </c>
    </row>
    <row r="95" spans="1:8" s="11" customFormat="1" x14ac:dyDescent="0.25">
      <c r="A95" s="5" t="s">
        <v>148</v>
      </c>
      <c r="B95" s="3">
        <v>91</v>
      </c>
      <c r="C95" s="3">
        <v>40802669</v>
      </c>
      <c r="D95" s="4">
        <v>41570</v>
      </c>
      <c r="E95" s="4" t="s">
        <v>60</v>
      </c>
      <c r="F95" s="3">
        <v>6</v>
      </c>
      <c r="G95" s="35">
        <f t="shared" si="6"/>
        <v>466.10169491525426</v>
      </c>
      <c r="H95" s="5" t="s">
        <v>72</v>
      </c>
    </row>
    <row r="96" spans="1:8" s="11" customFormat="1" x14ac:dyDescent="0.25">
      <c r="A96" s="5" t="s">
        <v>148</v>
      </c>
      <c r="B96" s="3">
        <v>92</v>
      </c>
      <c r="C96" s="3">
        <v>40791613</v>
      </c>
      <c r="D96" s="4">
        <v>41571</v>
      </c>
      <c r="E96" s="4" t="s">
        <v>60</v>
      </c>
      <c r="F96" s="3">
        <v>5</v>
      </c>
      <c r="G96" s="35">
        <f t="shared" si="6"/>
        <v>466.10169491525426</v>
      </c>
      <c r="H96" s="5" t="s">
        <v>76</v>
      </c>
    </row>
    <row r="97" spans="1:8" s="21" customFormat="1" x14ac:dyDescent="0.25">
      <c r="A97" s="5" t="s">
        <v>148</v>
      </c>
      <c r="B97" s="3">
        <v>93</v>
      </c>
      <c r="C97" s="3">
        <v>40793056</v>
      </c>
      <c r="D97" s="4">
        <v>41563</v>
      </c>
      <c r="E97" s="4" t="s">
        <v>60</v>
      </c>
      <c r="F97" s="3">
        <v>50</v>
      </c>
      <c r="G97" s="5">
        <v>27456.5</v>
      </c>
      <c r="H97" s="5" t="s">
        <v>76</v>
      </c>
    </row>
    <row r="98" spans="1:8" s="21" customFormat="1" x14ac:dyDescent="0.25">
      <c r="A98" s="5" t="s">
        <v>148</v>
      </c>
      <c r="B98" s="3">
        <v>94</v>
      </c>
      <c r="C98" s="3">
        <v>40800678</v>
      </c>
      <c r="D98" s="4">
        <v>41568</v>
      </c>
      <c r="E98" s="4" t="s">
        <v>60</v>
      </c>
      <c r="F98" s="3">
        <v>5</v>
      </c>
      <c r="G98" s="35">
        <f t="shared" ref="G98:G111" si="7">550/1.18</f>
        <v>466.10169491525426</v>
      </c>
      <c r="H98" s="5" t="s">
        <v>76</v>
      </c>
    </row>
    <row r="99" spans="1:8" s="23" customFormat="1" ht="15.75" x14ac:dyDescent="0.25">
      <c r="A99" s="5" t="s">
        <v>148</v>
      </c>
      <c r="B99" s="3">
        <v>95</v>
      </c>
      <c r="C99" s="3">
        <v>40732871</v>
      </c>
      <c r="D99" s="39">
        <v>41554</v>
      </c>
      <c r="E99" s="5" t="s">
        <v>23</v>
      </c>
      <c r="F99" s="3">
        <v>2</v>
      </c>
      <c r="G99" s="35">
        <f t="shared" si="7"/>
        <v>466.10169491525426</v>
      </c>
      <c r="H99" s="3" t="s">
        <v>106</v>
      </c>
    </row>
    <row r="100" spans="1:8" s="24" customFormat="1" ht="15.75" x14ac:dyDescent="0.25">
      <c r="A100" s="5" t="s">
        <v>148</v>
      </c>
      <c r="B100" s="3">
        <v>96</v>
      </c>
      <c r="C100" s="3">
        <v>40762771</v>
      </c>
      <c r="D100" s="39">
        <v>41557</v>
      </c>
      <c r="E100" s="5" t="s">
        <v>23</v>
      </c>
      <c r="F100" s="3">
        <v>15</v>
      </c>
      <c r="G100" s="35">
        <f t="shared" si="7"/>
        <v>466.10169491525426</v>
      </c>
      <c r="H100" s="3" t="s">
        <v>107</v>
      </c>
    </row>
    <row r="101" spans="1:8" s="24" customFormat="1" ht="15.75" x14ac:dyDescent="0.25">
      <c r="A101" s="5" t="s">
        <v>148</v>
      </c>
      <c r="B101" s="3">
        <v>97</v>
      </c>
      <c r="C101" s="3">
        <v>40788536</v>
      </c>
      <c r="D101" s="39">
        <v>41551</v>
      </c>
      <c r="E101" s="5" t="s">
        <v>23</v>
      </c>
      <c r="F101" s="3">
        <v>8</v>
      </c>
      <c r="G101" s="35">
        <f t="shared" si="7"/>
        <v>466.10169491525426</v>
      </c>
      <c r="H101" s="3" t="s">
        <v>99</v>
      </c>
    </row>
    <row r="102" spans="1:8" s="24" customFormat="1" ht="15.75" x14ac:dyDescent="0.25">
      <c r="A102" s="5" t="s">
        <v>148</v>
      </c>
      <c r="B102" s="3">
        <v>98</v>
      </c>
      <c r="C102" s="3">
        <v>40792169</v>
      </c>
      <c r="D102" s="39">
        <v>41563</v>
      </c>
      <c r="E102" s="5" t="s">
        <v>23</v>
      </c>
      <c r="F102" s="3">
        <v>5</v>
      </c>
      <c r="G102" s="35">
        <f t="shared" si="7"/>
        <v>466.10169491525426</v>
      </c>
      <c r="H102" s="3" t="s">
        <v>108</v>
      </c>
    </row>
    <row r="103" spans="1:8" s="24" customFormat="1" ht="15.75" x14ac:dyDescent="0.25">
      <c r="A103" s="5" t="s">
        <v>148</v>
      </c>
      <c r="B103" s="3">
        <v>99</v>
      </c>
      <c r="C103" s="3">
        <v>40792189</v>
      </c>
      <c r="D103" s="39">
        <v>41563</v>
      </c>
      <c r="E103" s="5" t="s">
        <v>23</v>
      </c>
      <c r="F103" s="3">
        <v>5</v>
      </c>
      <c r="G103" s="35">
        <f t="shared" si="7"/>
        <v>466.10169491525426</v>
      </c>
      <c r="H103" s="3" t="s">
        <v>108</v>
      </c>
    </row>
    <row r="104" spans="1:8" s="24" customFormat="1" ht="15.75" x14ac:dyDescent="0.25">
      <c r="A104" s="5" t="s">
        <v>148</v>
      </c>
      <c r="B104" s="3">
        <v>100</v>
      </c>
      <c r="C104" s="3">
        <v>40792196</v>
      </c>
      <c r="D104" s="39">
        <v>41563</v>
      </c>
      <c r="E104" s="5" t="s">
        <v>23</v>
      </c>
      <c r="F104" s="3">
        <v>5</v>
      </c>
      <c r="G104" s="35">
        <f t="shared" si="7"/>
        <v>466.10169491525426</v>
      </c>
      <c r="H104" s="3" t="s">
        <v>108</v>
      </c>
    </row>
    <row r="105" spans="1:8" s="24" customFormat="1" ht="15.75" x14ac:dyDescent="0.25">
      <c r="A105" s="5" t="s">
        <v>148</v>
      </c>
      <c r="B105" s="3">
        <v>101</v>
      </c>
      <c r="C105" s="3">
        <v>40792209</v>
      </c>
      <c r="D105" s="39">
        <v>41563</v>
      </c>
      <c r="E105" s="5" t="s">
        <v>23</v>
      </c>
      <c r="F105" s="3">
        <v>5</v>
      </c>
      <c r="G105" s="35">
        <f t="shared" si="7"/>
        <v>466.10169491525426</v>
      </c>
      <c r="H105" s="3" t="s">
        <v>108</v>
      </c>
    </row>
    <row r="106" spans="1:8" s="24" customFormat="1" ht="15.75" x14ac:dyDescent="0.25">
      <c r="A106" s="5" t="s">
        <v>148</v>
      </c>
      <c r="B106" s="3">
        <v>102</v>
      </c>
      <c r="C106" s="3">
        <v>40800054</v>
      </c>
      <c r="D106" s="39">
        <v>41557</v>
      </c>
      <c r="E106" s="5" t="s">
        <v>23</v>
      </c>
      <c r="F106" s="3">
        <v>5</v>
      </c>
      <c r="G106" s="35">
        <f t="shared" si="7"/>
        <v>466.10169491525426</v>
      </c>
      <c r="H106" s="3" t="s">
        <v>109</v>
      </c>
    </row>
    <row r="107" spans="1:8" s="24" customFormat="1" ht="15.75" x14ac:dyDescent="0.25">
      <c r="A107" s="5" t="s">
        <v>148</v>
      </c>
      <c r="B107" s="3">
        <v>103</v>
      </c>
      <c r="C107" s="3">
        <v>40800189</v>
      </c>
      <c r="D107" s="39">
        <v>41557</v>
      </c>
      <c r="E107" s="5" t="s">
        <v>23</v>
      </c>
      <c r="F107" s="3">
        <v>5</v>
      </c>
      <c r="G107" s="35">
        <f t="shared" si="7"/>
        <v>466.10169491525426</v>
      </c>
      <c r="H107" s="3" t="s">
        <v>92</v>
      </c>
    </row>
    <row r="108" spans="1:8" s="25" customFormat="1" x14ac:dyDescent="0.25">
      <c r="A108" s="5" t="s">
        <v>148</v>
      </c>
      <c r="B108" s="3">
        <v>104</v>
      </c>
      <c r="C108" s="3">
        <v>40800256</v>
      </c>
      <c r="D108" s="39">
        <v>41557</v>
      </c>
      <c r="E108" s="5" t="s">
        <v>23</v>
      </c>
      <c r="F108" s="3">
        <v>5</v>
      </c>
      <c r="G108" s="35">
        <f t="shared" si="7"/>
        <v>466.10169491525426</v>
      </c>
      <c r="H108" s="3" t="s">
        <v>93</v>
      </c>
    </row>
    <row r="109" spans="1:8" s="25" customFormat="1" x14ac:dyDescent="0.25">
      <c r="A109" s="5" t="s">
        <v>148</v>
      </c>
      <c r="B109" s="3">
        <v>105</v>
      </c>
      <c r="C109" s="3">
        <v>40801185</v>
      </c>
      <c r="D109" s="39">
        <v>41569</v>
      </c>
      <c r="E109" s="4" t="s">
        <v>60</v>
      </c>
      <c r="F109" s="3">
        <v>1</v>
      </c>
      <c r="G109" s="35">
        <f t="shared" si="7"/>
        <v>466.10169491525426</v>
      </c>
      <c r="H109" s="3" t="s">
        <v>110</v>
      </c>
    </row>
    <row r="110" spans="1:8" s="25" customFormat="1" x14ac:dyDescent="0.25">
      <c r="A110" s="5" t="s">
        <v>148</v>
      </c>
      <c r="B110" s="3">
        <v>106</v>
      </c>
      <c r="C110" s="3">
        <v>40803405</v>
      </c>
      <c r="D110" s="39">
        <v>41572</v>
      </c>
      <c r="E110" s="4" t="s">
        <v>60</v>
      </c>
      <c r="F110" s="3">
        <v>0.25</v>
      </c>
      <c r="G110" s="35">
        <f t="shared" si="7"/>
        <v>466.10169491525426</v>
      </c>
      <c r="H110" s="3" t="s">
        <v>111</v>
      </c>
    </row>
    <row r="111" spans="1:8" s="25" customFormat="1" x14ac:dyDescent="0.25">
      <c r="A111" s="5" t="s">
        <v>148</v>
      </c>
      <c r="B111" s="3">
        <v>107</v>
      </c>
      <c r="C111" s="3">
        <v>40803804</v>
      </c>
      <c r="D111" s="39">
        <v>41572</v>
      </c>
      <c r="E111" s="4" t="s">
        <v>60</v>
      </c>
      <c r="F111" s="3">
        <v>0.25</v>
      </c>
      <c r="G111" s="35">
        <f t="shared" si="7"/>
        <v>466.10169491525426</v>
      </c>
      <c r="H111" s="3" t="s">
        <v>112</v>
      </c>
    </row>
    <row r="112" spans="1:8" s="25" customFormat="1" x14ac:dyDescent="0.25">
      <c r="A112" s="5" t="s">
        <v>148</v>
      </c>
      <c r="B112" s="3">
        <v>108</v>
      </c>
      <c r="C112" s="3">
        <v>40804054</v>
      </c>
      <c r="D112" s="39">
        <v>41563</v>
      </c>
      <c r="E112" s="4" t="s">
        <v>60</v>
      </c>
      <c r="F112" s="3">
        <v>100</v>
      </c>
      <c r="G112" s="37">
        <v>54913</v>
      </c>
      <c r="H112" s="3" t="s">
        <v>94</v>
      </c>
    </row>
    <row r="113" spans="1:8" s="26" customFormat="1" ht="15.75" x14ac:dyDescent="0.25">
      <c r="A113" s="5" t="s">
        <v>148</v>
      </c>
      <c r="B113" s="3">
        <v>109</v>
      </c>
      <c r="C113" s="3">
        <v>40806697</v>
      </c>
      <c r="D113" s="39">
        <v>41563</v>
      </c>
      <c r="E113" s="4" t="s">
        <v>60</v>
      </c>
      <c r="F113" s="3">
        <v>10</v>
      </c>
      <c r="G113" s="35">
        <f t="shared" ref="G113:G133" si="8">550/1.18</f>
        <v>466.10169491525426</v>
      </c>
      <c r="H113" s="3" t="s">
        <v>113</v>
      </c>
    </row>
    <row r="114" spans="1:8" s="26" customFormat="1" ht="15.75" x14ac:dyDescent="0.25">
      <c r="A114" s="5" t="s">
        <v>148</v>
      </c>
      <c r="B114" s="3">
        <v>110</v>
      </c>
      <c r="C114" s="3">
        <v>40810924</v>
      </c>
      <c r="D114" s="39">
        <v>41576</v>
      </c>
      <c r="E114" s="4" t="s">
        <v>60</v>
      </c>
      <c r="F114" s="3">
        <v>4.4999999999999998E-2</v>
      </c>
      <c r="G114" s="35">
        <f t="shared" si="8"/>
        <v>466.10169491525426</v>
      </c>
      <c r="H114" s="3" t="s">
        <v>104</v>
      </c>
    </row>
    <row r="115" spans="1:8" s="26" customFormat="1" ht="15.75" x14ac:dyDescent="0.25">
      <c r="A115" s="5" t="s">
        <v>148</v>
      </c>
      <c r="B115" s="3">
        <v>111</v>
      </c>
      <c r="C115" s="3">
        <v>40812002</v>
      </c>
      <c r="D115" s="39">
        <v>41578</v>
      </c>
      <c r="E115" s="4" t="s">
        <v>60</v>
      </c>
      <c r="F115" s="3">
        <v>8</v>
      </c>
      <c r="G115" s="35">
        <f t="shared" si="8"/>
        <v>466.10169491525426</v>
      </c>
      <c r="H115" s="3" t="s">
        <v>114</v>
      </c>
    </row>
    <row r="116" spans="1:8" s="26" customFormat="1" ht="15.75" x14ac:dyDescent="0.25">
      <c r="A116" s="5" t="s">
        <v>148</v>
      </c>
      <c r="B116" s="3">
        <v>112</v>
      </c>
      <c r="C116" s="3">
        <v>40811763</v>
      </c>
      <c r="D116" s="39">
        <v>41576</v>
      </c>
      <c r="E116" s="4" t="s">
        <v>60</v>
      </c>
      <c r="F116" s="3">
        <v>0.18</v>
      </c>
      <c r="G116" s="35">
        <f t="shared" si="8"/>
        <v>466.10169491525426</v>
      </c>
      <c r="H116" s="3" t="s">
        <v>104</v>
      </c>
    </row>
    <row r="117" spans="1:8" s="26" customFormat="1" ht="15.75" x14ac:dyDescent="0.25">
      <c r="A117" s="5" t="s">
        <v>148</v>
      </c>
      <c r="B117" s="3">
        <v>113</v>
      </c>
      <c r="C117" s="3">
        <v>40811834</v>
      </c>
      <c r="D117" s="39">
        <v>41576</v>
      </c>
      <c r="E117" s="4" t="s">
        <v>60</v>
      </c>
      <c r="F117" s="3">
        <v>0.13500000000000001</v>
      </c>
      <c r="G117" s="35">
        <f t="shared" si="8"/>
        <v>466.10169491525426</v>
      </c>
      <c r="H117" s="3" t="s">
        <v>104</v>
      </c>
    </row>
    <row r="118" spans="1:8" s="26" customFormat="1" ht="15.75" x14ac:dyDescent="0.25">
      <c r="A118" s="5" t="s">
        <v>148</v>
      </c>
      <c r="B118" s="3">
        <v>114</v>
      </c>
      <c r="C118" s="3">
        <v>40811883</v>
      </c>
      <c r="D118" s="39">
        <v>41576</v>
      </c>
      <c r="E118" s="4" t="s">
        <v>60</v>
      </c>
      <c r="F118" s="3">
        <v>0.13500000000000001</v>
      </c>
      <c r="G118" s="35">
        <f t="shared" si="8"/>
        <v>466.10169491525426</v>
      </c>
      <c r="H118" s="3" t="s">
        <v>104</v>
      </c>
    </row>
    <row r="119" spans="1:8" s="26" customFormat="1" ht="15.75" x14ac:dyDescent="0.25">
      <c r="A119" s="5" t="s">
        <v>148</v>
      </c>
      <c r="B119" s="3">
        <v>115</v>
      </c>
      <c r="C119" s="3">
        <v>40811942</v>
      </c>
      <c r="D119" s="39">
        <v>41576</v>
      </c>
      <c r="E119" s="4" t="s">
        <v>60</v>
      </c>
      <c r="F119" s="3">
        <v>0.09</v>
      </c>
      <c r="G119" s="35">
        <f t="shared" si="8"/>
        <v>466.10169491525426</v>
      </c>
      <c r="H119" s="3" t="s">
        <v>104</v>
      </c>
    </row>
    <row r="120" spans="1:8" s="26" customFormat="1" ht="15.75" x14ac:dyDescent="0.25">
      <c r="A120" s="5" t="s">
        <v>148</v>
      </c>
      <c r="B120" s="3">
        <v>116</v>
      </c>
      <c r="C120" s="3">
        <v>40811970</v>
      </c>
      <c r="D120" s="39">
        <v>41576</v>
      </c>
      <c r="E120" s="4" t="s">
        <v>60</v>
      </c>
      <c r="F120" s="3">
        <v>0.27</v>
      </c>
      <c r="G120" s="35">
        <f t="shared" si="8"/>
        <v>466.10169491525426</v>
      </c>
      <c r="H120" s="3" t="s">
        <v>104</v>
      </c>
    </row>
    <row r="121" spans="1:8" s="26" customFormat="1" ht="15.75" x14ac:dyDescent="0.25">
      <c r="A121" s="5" t="s">
        <v>148</v>
      </c>
      <c r="B121" s="3">
        <v>117</v>
      </c>
      <c r="C121" s="3">
        <v>40812657</v>
      </c>
      <c r="D121" s="39">
        <v>41577</v>
      </c>
      <c r="E121" s="4" t="s">
        <v>60</v>
      </c>
      <c r="F121" s="3">
        <v>0.22500000000000001</v>
      </c>
      <c r="G121" s="35">
        <f t="shared" si="8"/>
        <v>466.10169491525426</v>
      </c>
      <c r="H121" s="3" t="s">
        <v>115</v>
      </c>
    </row>
    <row r="122" spans="1:8" s="26" customFormat="1" ht="15.75" x14ac:dyDescent="0.25">
      <c r="A122" s="5" t="s">
        <v>148</v>
      </c>
      <c r="B122" s="3">
        <v>118</v>
      </c>
      <c r="C122" s="3">
        <v>40812790</v>
      </c>
      <c r="D122" s="39">
        <v>41577</v>
      </c>
      <c r="E122" s="4" t="s">
        <v>60</v>
      </c>
      <c r="F122" s="3">
        <v>0.13500000000000001</v>
      </c>
      <c r="G122" s="35">
        <f t="shared" si="8"/>
        <v>466.10169491525426</v>
      </c>
      <c r="H122" s="3" t="s">
        <v>115</v>
      </c>
    </row>
    <row r="123" spans="1:8" s="26" customFormat="1" ht="15.75" x14ac:dyDescent="0.25">
      <c r="A123" s="5" t="s">
        <v>148</v>
      </c>
      <c r="B123" s="3">
        <v>119</v>
      </c>
      <c r="C123" s="3">
        <v>40813045</v>
      </c>
      <c r="D123" s="39">
        <v>41577</v>
      </c>
      <c r="E123" s="4" t="s">
        <v>60</v>
      </c>
      <c r="F123" s="3">
        <v>0.09</v>
      </c>
      <c r="G123" s="35">
        <f t="shared" si="8"/>
        <v>466.10169491525426</v>
      </c>
      <c r="H123" s="3" t="s">
        <v>115</v>
      </c>
    </row>
    <row r="124" spans="1:8" s="26" customFormat="1" ht="15.75" x14ac:dyDescent="0.25">
      <c r="A124" s="5" t="s">
        <v>148</v>
      </c>
      <c r="B124" s="3">
        <v>120</v>
      </c>
      <c r="C124" s="3">
        <v>40813111</v>
      </c>
      <c r="D124" s="39">
        <v>41577</v>
      </c>
      <c r="E124" s="4" t="s">
        <v>60</v>
      </c>
      <c r="F124" s="3">
        <v>0.18</v>
      </c>
      <c r="G124" s="35">
        <f t="shared" si="8"/>
        <v>466.10169491525426</v>
      </c>
      <c r="H124" s="3" t="s">
        <v>115</v>
      </c>
    </row>
    <row r="125" spans="1:8" s="26" customFormat="1" ht="15.75" x14ac:dyDescent="0.25">
      <c r="A125" s="5" t="s">
        <v>148</v>
      </c>
      <c r="B125" s="3">
        <v>121</v>
      </c>
      <c r="C125" s="3">
        <v>40813164</v>
      </c>
      <c r="D125" s="39">
        <v>41577</v>
      </c>
      <c r="E125" s="4" t="s">
        <v>60</v>
      </c>
      <c r="F125" s="3">
        <v>0.13500000000000001</v>
      </c>
      <c r="G125" s="35">
        <f t="shared" si="8"/>
        <v>466.10169491525426</v>
      </c>
      <c r="H125" s="3" t="s">
        <v>115</v>
      </c>
    </row>
    <row r="126" spans="1:8" s="26" customFormat="1" ht="15.75" x14ac:dyDescent="0.25">
      <c r="A126" s="5" t="s">
        <v>148</v>
      </c>
      <c r="B126" s="3">
        <v>122</v>
      </c>
      <c r="C126" s="3">
        <v>40813344</v>
      </c>
      <c r="D126" s="39">
        <v>41577</v>
      </c>
      <c r="E126" s="4" t="s">
        <v>60</v>
      </c>
      <c r="F126" s="3">
        <v>0.09</v>
      </c>
      <c r="G126" s="35">
        <f t="shared" si="8"/>
        <v>466.10169491525426</v>
      </c>
      <c r="H126" s="3" t="s">
        <v>115</v>
      </c>
    </row>
    <row r="127" spans="1:8" s="26" customFormat="1" ht="15.75" x14ac:dyDescent="0.25">
      <c r="A127" s="5" t="s">
        <v>148</v>
      </c>
      <c r="B127" s="3">
        <v>123</v>
      </c>
      <c r="C127" s="3">
        <v>40813346</v>
      </c>
      <c r="D127" s="39">
        <v>41577</v>
      </c>
      <c r="E127" s="4" t="s">
        <v>60</v>
      </c>
      <c r="F127" s="3">
        <v>0.18</v>
      </c>
      <c r="G127" s="35">
        <f t="shared" si="8"/>
        <v>466.10169491525426</v>
      </c>
      <c r="H127" s="3" t="s">
        <v>115</v>
      </c>
    </row>
    <row r="128" spans="1:8" s="26" customFormat="1" ht="15.75" x14ac:dyDescent="0.25">
      <c r="A128" s="5" t="s">
        <v>148</v>
      </c>
      <c r="B128" s="3">
        <v>124</v>
      </c>
      <c r="C128" s="3">
        <v>40813347</v>
      </c>
      <c r="D128" s="39">
        <v>41577</v>
      </c>
      <c r="E128" s="4" t="s">
        <v>60</v>
      </c>
      <c r="F128" s="3">
        <v>0.13500000000000001</v>
      </c>
      <c r="G128" s="35">
        <f t="shared" si="8"/>
        <v>466.10169491525426</v>
      </c>
      <c r="H128" s="3" t="s">
        <v>115</v>
      </c>
    </row>
    <row r="129" spans="1:8" s="26" customFormat="1" ht="15.75" x14ac:dyDescent="0.25">
      <c r="A129" s="5" t="s">
        <v>148</v>
      </c>
      <c r="B129" s="3">
        <v>125</v>
      </c>
      <c r="C129" s="3">
        <v>40813372</v>
      </c>
      <c r="D129" s="39">
        <v>41577</v>
      </c>
      <c r="E129" s="4" t="s">
        <v>60</v>
      </c>
      <c r="F129" s="3">
        <v>0.45</v>
      </c>
      <c r="G129" s="35">
        <f t="shared" si="8"/>
        <v>466.10169491525426</v>
      </c>
      <c r="H129" s="3" t="s">
        <v>115</v>
      </c>
    </row>
    <row r="130" spans="1:8" s="7" customFormat="1" x14ac:dyDescent="0.25">
      <c r="A130" s="5" t="s">
        <v>148</v>
      </c>
      <c r="B130" s="3">
        <v>126</v>
      </c>
      <c r="C130" s="3">
        <v>40797475</v>
      </c>
      <c r="D130" s="39">
        <v>41557</v>
      </c>
      <c r="E130" s="4" t="s">
        <v>60</v>
      </c>
      <c r="F130" s="3">
        <v>5</v>
      </c>
      <c r="G130" s="35">
        <f t="shared" si="8"/>
        <v>466.10169491525426</v>
      </c>
      <c r="H130" s="3" t="s">
        <v>134</v>
      </c>
    </row>
    <row r="131" spans="1:8" s="7" customFormat="1" x14ac:dyDescent="0.25">
      <c r="A131" s="5" t="s">
        <v>148</v>
      </c>
      <c r="B131" s="3">
        <v>127</v>
      </c>
      <c r="C131" s="3">
        <v>40802312</v>
      </c>
      <c r="D131" s="39">
        <v>41564</v>
      </c>
      <c r="E131" s="4" t="s">
        <v>60</v>
      </c>
      <c r="F131" s="3">
        <v>15</v>
      </c>
      <c r="G131" s="35">
        <f t="shared" si="8"/>
        <v>466.10169491525426</v>
      </c>
      <c r="H131" s="3" t="s">
        <v>135</v>
      </c>
    </row>
    <row r="132" spans="1:8" s="7" customFormat="1" x14ac:dyDescent="0.25">
      <c r="A132" s="5" t="s">
        <v>148</v>
      </c>
      <c r="B132" s="3">
        <v>128</v>
      </c>
      <c r="C132" s="3">
        <v>40802425</v>
      </c>
      <c r="D132" s="39">
        <v>41554</v>
      </c>
      <c r="E132" s="4" t="s">
        <v>60</v>
      </c>
      <c r="F132" s="3">
        <v>15</v>
      </c>
      <c r="G132" s="35">
        <f t="shared" si="8"/>
        <v>466.10169491525426</v>
      </c>
      <c r="H132" s="3" t="s">
        <v>117</v>
      </c>
    </row>
    <row r="133" spans="1:8" s="7" customFormat="1" x14ac:dyDescent="0.25">
      <c r="A133" s="5" t="s">
        <v>148</v>
      </c>
      <c r="B133" s="3">
        <v>129</v>
      </c>
      <c r="C133" s="3">
        <v>40806195</v>
      </c>
      <c r="D133" s="39">
        <v>41564</v>
      </c>
      <c r="E133" s="4" t="s">
        <v>60</v>
      </c>
      <c r="F133" s="3">
        <v>7</v>
      </c>
      <c r="G133" s="35">
        <f t="shared" si="8"/>
        <v>466.10169491525426</v>
      </c>
      <c r="H133" s="3" t="s">
        <v>116</v>
      </c>
    </row>
    <row r="134" spans="1:8" s="7" customFormat="1" x14ac:dyDescent="0.25">
      <c r="A134" s="5" t="s">
        <v>148</v>
      </c>
      <c r="B134" s="3">
        <v>130</v>
      </c>
      <c r="C134" s="3">
        <v>40807826</v>
      </c>
      <c r="D134" s="39">
        <v>41569</v>
      </c>
      <c r="E134" s="4" t="s">
        <v>60</v>
      </c>
      <c r="F134" s="3">
        <v>32</v>
      </c>
      <c r="G134" s="3">
        <v>17572.16</v>
      </c>
      <c r="H134" s="3" t="s">
        <v>117</v>
      </c>
    </row>
    <row r="135" spans="1:8" s="7" customFormat="1" x14ac:dyDescent="0.25">
      <c r="A135" s="5" t="s">
        <v>148</v>
      </c>
      <c r="B135" s="3">
        <v>131</v>
      </c>
      <c r="C135" s="3">
        <v>40814438</v>
      </c>
      <c r="D135" s="39">
        <v>41578</v>
      </c>
      <c r="E135" s="4" t="s">
        <v>60</v>
      </c>
      <c r="F135" s="3">
        <v>12</v>
      </c>
      <c r="G135" s="35">
        <f t="shared" ref="G135:G140" si="9">550/1.18</f>
        <v>466.10169491525426</v>
      </c>
      <c r="H135" s="3" t="s">
        <v>118</v>
      </c>
    </row>
    <row r="136" spans="1:8" s="7" customFormat="1" x14ac:dyDescent="0.25">
      <c r="A136" s="5" t="s">
        <v>148</v>
      </c>
      <c r="B136" s="3">
        <v>132</v>
      </c>
      <c r="C136" s="3">
        <v>40798774</v>
      </c>
      <c r="D136" s="39">
        <v>41549</v>
      </c>
      <c r="E136" s="4" t="s">
        <v>60</v>
      </c>
      <c r="F136" s="3">
        <v>10</v>
      </c>
      <c r="G136" s="35">
        <f t="shared" si="9"/>
        <v>466.10169491525426</v>
      </c>
      <c r="H136" s="3" t="s">
        <v>141</v>
      </c>
    </row>
    <row r="137" spans="1:8" s="7" customFormat="1" x14ac:dyDescent="0.25">
      <c r="A137" s="5" t="s">
        <v>148</v>
      </c>
      <c r="B137" s="3">
        <v>133</v>
      </c>
      <c r="C137" s="3">
        <v>40799597</v>
      </c>
      <c r="D137" s="39">
        <v>41556</v>
      </c>
      <c r="E137" s="4" t="s">
        <v>60</v>
      </c>
      <c r="F137" s="3">
        <v>5</v>
      </c>
      <c r="G137" s="35">
        <f t="shared" si="9"/>
        <v>466.10169491525426</v>
      </c>
      <c r="H137" s="3" t="s">
        <v>140</v>
      </c>
    </row>
    <row r="138" spans="1:8" s="7" customFormat="1" x14ac:dyDescent="0.25">
      <c r="A138" s="5" t="s">
        <v>148</v>
      </c>
      <c r="B138" s="3">
        <v>134</v>
      </c>
      <c r="C138" s="3">
        <v>40809237</v>
      </c>
      <c r="D138" s="39">
        <v>41568</v>
      </c>
      <c r="E138" s="4" t="s">
        <v>60</v>
      </c>
      <c r="F138" s="3">
        <v>15</v>
      </c>
      <c r="G138" s="35">
        <f t="shared" si="9"/>
        <v>466.10169491525426</v>
      </c>
      <c r="H138" s="3" t="s">
        <v>137</v>
      </c>
    </row>
    <row r="139" spans="1:8" s="7" customFormat="1" x14ac:dyDescent="0.25">
      <c r="A139" s="5" t="s">
        <v>148</v>
      </c>
      <c r="B139" s="3">
        <v>135</v>
      </c>
      <c r="C139" s="3">
        <v>40806126</v>
      </c>
      <c r="D139" s="39">
        <v>41564</v>
      </c>
      <c r="E139" s="4" t="s">
        <v>60</v>
      </c>
      <c r="F139" s="3">
        <v>10</v>
      </c>
      <c r="G139" s="35">
        <f t="shared" si="9"/>
        <v>466.10169491525426</v>
      </c>
      <c r="H139" s="3" t="s">
        <v>138</v>
      </c>
    </row>
    <row r="140" spans="1:8" s="7" customFormat="1" x14ac:dyDescent="0.25">
      <c r="A140" s="5" t="s">
        <v>148</v>
      </c>
      <c r="B140" s="3">
        <v>136</v>
      </c>
      <c r="C140" s="3">
        <v>40807262</v>
      </c>
      <c r="D140" s="39">
        <v>41562</v>
      </c>
      <c r="E140" s="4" t="s">
        <v>60</v>
      </c>
      <c r="F140" s="3">
        <v>5</v>
      </c>
      <c r="G140" s="35">
        <f t="shared" si="9"/>
        <v>466.10169491525426</v>
      </c>
      <c r="H140" s="3" t="s">
        <v>140</v>
      </c>
    </row>
    <row r="141" spans="1:8" s="7" customFormat="1" x14ac:dyDescent="0.25">
      <c r="A141" s="5" t="s">
        <v>148</v>
      </c>
      <c r="B141" s="3">
        <v>137</v>
      </c>
      <c r="C141" s="3">
        <v>40807927</v>
      </c>
      <c r="D141" s="39">
        <v>41565</v>
      </c>
      <c r="E141" s="4" t="s">
        <v>60</v>
      </c>
      <c r="F141" s="3">
        <v>30</v>
      </c>
      <c r="G141" s="3">
        <v>16473.900000000001</v>
      </c>
      <c r="H141" s="3" t="s">
        <v>140</v>
      </c>
    </row>
    <row r="142" spans="1:8" s="7" customFormat="1" x14ac:dyDescent="0.25">
      <c r="A142" s="5" t="s">
        <v>148</v>
      </c>
      <c r="B142" s="3">
        <v>138</v>
      </c>
      <c r="C142" s="3">
        <v>40810288</v>
      </c>
      <c r="D142" s="39">
        <v>41576</v>
      </c>
      <c r="E142" s="4" t="s">
        <v>60</v>
      </c>
      <c r="F142" s="3">
        <v>7</v>
      </c>
      <c r="G142" s="35">
        <f>550/1.18</f>
        <v>466.10169491525426</v>
      </c>
      <c r="H142" s="3" t="s">
        <v>141</v>
      </c>
    </row>
    <row r="143" spans="1:8" ht="15.75" thickBot="1" x14ac:dyDescent="0.3">
      <c r="A143" s="16"/>
      <c r="B143" s="16"/>
      <c r="C143" s="8"/>
      <c r="D143" s="8"/>
      <c r="E143" s="8"/>
      <c r="F143" s="19"/>
      <c r="G143" s="9"/>
      <c r="H143" s="10"/>
    </row>
    <row r="145" spans="6:8" x14ac:dyDescent="0.25">
      <c r="F145" s="13"/>
      <c r="G145" s="15"/>
      <c r="H145" s="14"/>
    </row>
    <row r="146" spans="6:8" x14ac:dyDescent="0.25">
      <c r="F146" s="13"/>
      <c r="G146" s="12"/>
      <c r="H146" s="14"/>
    </row>
  </sheetData>
  <autoFilter ref="A4:H143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2011-04-29T10:58:37Z</cp:lastPrinted>
  <dcterms:created xsi:type="dcterms:W3CDTF">2010-04-23T14:29:34Z</dcterms:created>
  <dcterms:modified xsi:type="dcterms:W3CDTF">2013-11-29T08:13:56Z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